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225" windowWidth="14805" windowHeight="7890" activeTab="4"/>
  </bookViews>
  <sheets>
    <sheet name="1кв" sheetId="28" r:id="rId1"/>
    <sheet name="2 кв" sheetId="29" r:id="rId2"/>
    <sheet name="3кв" sheetId="30" r:id="rId3"/>
    <sheet name="4кв" sheetId="31" r:id="rId4"/>
    <sheet name="отчет" sheetId="32" r:id="rId5"/>
  </sheets>
  <definedNames>
    <definedName name="_xlnm.Print_Area" localSheetId="0">'1кв'!$A$1:$E$55</definedName>
    <definedName name="_xlnm.Print_Area" localSheetId="1">'2 кв'!$A$1:$E$56</definedName>
    <definedName name="_xlnm.Print_Area" localSheetId="2">'3кв'!$A$1:$E$54</definedName>
    <definedName name="_xlnm.Print_Area" localSheetId="3">'4кв'!$A$1:$E$54</definedName>
    <definedName name="_xlnm.Print_Area" localSheetId="4">отчет!$A$1:$C$44</definedName>
  </definedNames>
  <calcPr calcId="152511"/>
</workbook>
</file>

<file path=xl/calcChain.xml><?xml version="1.0" encoding="utf-8"?>
<calcChain xmlns="http://schemas.openxmlformats.org/spreadsheetml/2006/main">
  <c r="C32" i="32" l="1"/>
  <c r="C31" i="32"/>
  <c r="C30" i="32"/>
  <c r="C29" i="32"/>
  <c r="C28" i="32"/>
  <c r="C25" i="32"/>
  <c r="C25" i="28"/>
  <c r="C18" i="32"/>
  <c r="C19" i="32"/>
  <c r="C20" i="32"/>
  <c r="C21" i="32"/>
  <c r="C22" i="32"/>
  <c r="C23" i="32"/>
  <c r="C24" i="32"/>
  <c r="C17" i="32"/>
  <c r="C14" i="32"/>
  <c r="C13" i="32"/>
  <c r="C6" i="32"/>
  <c r="C40" i="32"/>
  <c r="C15" i="32" l="1"/>
  <c r="C26" i="32"/>
  <c r="C34" i="32" s="1"/>
  <c r="C35" i="32" s="1"/>
  <c r="B49" i="31" l="1"/>
  <c r="E33" i="31" l="1"/>
  <c r="D33" i="31"/>
  <c r="E28" i="31"/>
  <c r="E31" i="31"/>
  <c r="E29" i="31"/>
  <c r="E22" i="31"/>
  <c r="E20" i="31"/>
  <c r="B53" i="31" l="1"/>
  <c r="B54" i="31" s="1"/>
  <c r="B52" i="30"/>
  <c r="E30" i="30"/>
  <c r="E31" i="30"/>
  <c r="E29" i="30"/>
  <c r="B49" i="30" l="1"/>
  <c r="E22" i="30"/>
  <c r="E20" i="30"/>
  <c r="E33" i="30" l="1"/>
  <c r="B53" i="30" s="1"/>
  <c r="B54" i="30" s="1"/>
  <c r="B51" i="29"/>
  <c r="E35" i="29"/>
  <c r="E27" i="29"/>
  <c r="E29" i="29"/>
  <c r="E30" i="29"/>
  <c r="B54" i="29"/>
  <c r="E33" i="29"/>
  <c r="E32" i="29"/>
  <c r="E31" i="29"/>
  <c r="E22" i="29"/>
  <c r="E20" i="29"/>
  <c r="B55" i="29" l="1"/>
  <c r="B56" i="29" s="1"/>
  <c r="E31" i="28"/>
  <c r="E32" i="28"/>
  <c r="E30" i="28"/>
  <c r="B53" i="28" l="1"/>
  <c r="E22" i="28"/>
  <c r="E20" i="28"/>
  <c r="E34" i="28" l="1"/>
  <c r="B54" i="28"/>
  <c r="B55" i="28" l="1"/>
</calcChain>
</file>

<file path=xl/sharedStrings.xml><?xml version="1.0" encoding="utf-8"?>
<sst xmlns="http://schemas.openxmlformats.org/spreadsheetml/2006/main" count="368" uniqueCount="135">
  <si>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</si>
  <si>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</si>
  <si>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</si>
  <si>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</si>
  <si>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</si>
  <si>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</si>
  <si>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</si>
  <si>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</si>
  <si>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</si>
  <si>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</si>
  <si>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</si>
  <si>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</si>
  <si>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</si>
  <si>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</si>
  <si>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</si>
  <si>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</si>
  <si>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</si>
  <si>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</si>
  <si>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</si>
  <si>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</si>
  <si>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t>г. Россошь, ул. Василевского, д. 3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</si>
  <si>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№9  от   01.04.2015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</si>
  <si>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№3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Василевского</t>
    </r>
  </si>
  <si>
    <t>определена приложением № 9 к договору №9 от 01.04.2015 г.</t>
  </si>
  <si>
    <t>Услуги по дератизации и дезинфекции</t>
  </si>
  <si>
    <t>По заявке собственников или 4 раза в год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</si>
  <si>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</si>
  <si>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</si>
  <si>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</si>
  <si>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</si>
  <si>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</si>
  <si>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</si>
  <si>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</si>
  <si>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</si>
  <si>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</si>
  <si>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t>S дома = 4216,8 м2</t>
  </si>
  <si>
    <t>Расходы по содержанию и тек. ремонту</t>
  </si>
  <si>
    <t xml:space="preserve">Расходы по управлению МКД </t>
  </si>
  <si>
    <t>Остаток на начало квартала</t>
  </si>
  <si>
    <t xml:space="preserve">именуемый в дальнейшем "Заказчик", в лице  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</si>
  <si>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 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</si>
  <si>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 xml:space="preserve">Собственники МКД, в лице председателя совета МКД </t>
    </r>
  </si>
  <si>
    <t xml:space="preserve">Услуги по содержанию многоквартирного дома </t>
  </si>
  <si>
    <t>горячая вода на СОИ</t>
  </si>
  <si>
    <t>холодная вода на СОИ</t>
  </si>
  <si>
    <t>электроэнергия на СОИ</t>
  </si>
  <si>
    <t>водоотведение на СОИ</t>
  </si>
  <si>
    <t xml:space="preserve">Стоимость материалов </t>
  </si>
  <si>
    <t xml:space="preserve">интернет Ростелеком 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</si>
  <si>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</si>
  <si>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</si>
  <si>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за 1 квартал 2024 года</t>
  </si>
  <si>
    <t>31.03.2024 г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</si>
  <si>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</si>
  <si>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</si>
  <si>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>Замена кранов на ХВС и ГВС в квартире 14</t>
  </si>
  <si>
    <t>февраль</t>
  </si>
  <si>
    <t>март</t>
  </si>
  <si>
    <t>Установка ручки на тамбурную дверь (кв.58)</t>
  </si>
  <si>
    <t>Опиловка дерева (кв.69)</t>
  </si>
  <si>
    <t>ч/ч</t>
  </si>
  <si>
    <t>Частичная замена стояка ГВС (кв.19,22)(смета)</t>
  </si>
  <si>
    <t xml:space="preserve">           2. Всего за период с "01" 01 2024 г. по "31" 03  2024 г. выполнено работ (оказано услуг) на общую сумму триста сорок три тысячи семьсот четыре рубля 02 копейки.</t>
  </si>
  <si>
    <t>Предъявлено населению 388530,15</t>
  </si>
  <si>
    <t>за 2 квартал 2024 года</t>
  </si>
  <si>
    <t>30.06.2024 г.</t>
  </si>
  <si>
    <t>2 квартал</t>
  </si>
  <si>
    <t>Ремонт швов по заявкам (кв.44)</t>
  </si>
  <si>
    <t>Опиловка дерева на детской площадке (кв.31)</t>
  </si>
  <si>
    <t xml:space="preserve">Ремонт лавочек </t>
  </si>
  <si>
    <t>Замена участка стояка ГВС в подвале (кв.18)</t>
  </si>
  <si>
    <t>Уборка и обрезка веток сломанных ветром</t>
  </si>
  <si>
    <t>май</t>
  </si>
  <si>
    <t>июнь</t>
  </si>
  <si>
    <t>Поверка ОДПУ ТЭ</t>
  </si>
  <si>
    <t xml:space="preserve">           2. Всего за период с "01" 04 2024 г. по "30" 06  2024 г. выполнено работ (оказано услуг) на общую сумму триста семьдесят тысяч сто шестнадцать рублей 89 копеек.</t>
  </si>
  <si>
    <t>Предъявлено населению 367571,22</t>
  </si>
  <si>
    <t>за 3 квартал 2024 года</t>
  </si>
  <si>
    <t>30.09.2024 г.</t>
  </si>
  <si>
    <t>3 квартал</t>
  </si>
  <si>
    <t>S квартир = 4216,7 м2</t>
  </si>
  <si>
    <t>Сварка забора  между первым и вторым подъездом</t>
  </si>
  <si>
    <t>Замена стояка ГВС с квартиры в подвал (кв.41)</t>
  </si>
  <si>
    <t>июль</t>
  </si>
  <si>
    <t>август</t>
  </si>
  <si>
    <t>Поверка ОДПУ ХВС</t>
  </si>
  <si>
    <t xml:space="preserve">           2. Всего за период с "01" 07 2024 г. по "30" 09  2024 г. выполнено работ (оказано услуг) на общую сумму триста шестьдесят одна тысяча двести восемьдесят два рубля 00 копеек.</t>
  </si>
  <si>
    <t>Предъявлено населению 405039,92</t>
  </si>
  <si>
    <t>за 4 квартал 2024 года</t>
  </si>
  <si>
    <t>31.12.2024 г.</t>
  </si>
  <si>
    <t xml:space="preserve">Ремонт козырька над вентканалом </t>
  </si>
  <si>
    <t>Ремонт ГВС (кв.57)</t>
  </si>
  <si>
    <t>Замена стояка ГВС 3шт. (кв.10,6,4,38,26,41) смета</t>
  </si>
  <si>
    <t>4 квартал</t>
  </si>
  <si>
    <t>октябрь</t>
  </si>
  <si>
    <t>ноябрь</t>
  </si>
  <si>
    <t xml:space="preserve">Замена запорной арматуры на ОДПУ ХВС </t>
  </si>
  <si>
    <t>Предъявлено населению 409906,27</t>
  </si>
  <si>
    <t xml:space="preserve">           2. Всего за период с "01" 10 2024 г. по "31" 12  2024 г. выполнено работ (оказано услуг) на общую сумму четыреста двенадцать тысяч двести четырнадцать рублей 17 копеек.</t>
  </si>
  <si>
    <t>ОТЧЕТ</t>
  </si>
  <si>
    <t>О ВЫПОЛНЕННЫХ РАБОТАХ И ДВИЖЕНИИ  СРЕДСТВ</t>
  </si>
  <si>
    <t>НА ЛИЦЕВОМ СЧЕТЕ  ЗА  период  с 01.01.2024 г. по 31.12.2024 г.</t>
  </si>
  <si>
    <t>Остаток на начало периода</t>
  </si>
  <si>
    <t xml:space="preserve">Доходы: </t>
  </si>
  <si>
    <t>в том числе:</t>
  </si>
  <si>
    <t>Оплачено в текущем периоде по квитанциям</t>
  </si>
  <si>
    <t>Оплачено за размещение оборудования в МОП интернет Ростелеком</t>
  </si>
  <si>
    <t>Итого доходов:</t>
  </si>
  <si>
    <t>Расходы:</t>
  </si>
  <si>
    <t>Дератизация, дезинсекция</t>
  </si>
  <si>
    <t>Стоимость материалов</t>
  </si>
  <si>
    <t>работы по договору, всего</t>
  </si>
  <si>
    <t xml:space="preserve">   * Корректировка расходов по договору с ОАО "Газпром газораспределения Воронеж" (по статье содержание МКД)</t>
  </si>
  <si>
    <t xml:space="preserve">   * Поверка ОДПУ ТЭ</t>
  </si>
  <si>
    <t xml:space="preserve">   * Поверка ОДПУ ХВС</t>
  </si>
  <si>
    <t>Итого расходов</t>
  </si>
  <si>
    <t>Остаток средств на 01.01.2025</t>
  </si>
  <si>
    <t>Справочно:</t>
  </si>
  <si>
    <t>Задолженность населения по оплате на 01.01.2024 г.</t>
  </si>
  <si>
    <t>Задолженность населения по оплате на 01.01.2025 г.</t>
  </si>
  <si>
    <t>Прирост (+) / уменьшение (-) задолженности за год</t>
  </si>
  <si>
    <t xml:space="preserve">Получил: </t>
  </si>
  <si>
    <t>Отчет за 2024 год.</t>
  </si>
  <si>
    <t>Перечень предлагаемых работ на 2025 год.</t>
  </si>
  <si>
    <t>Предложение по структуре тарифа на 2025 год.</t>
  </si>
  <si>
    <t>_____________________________________________</t>
  </si>
  <si>
    <t>по ж.д. ул. Василевского, д. 3</t>
  </si>
  <si>
    <t>Начислено всего 1 571 047,56</t>
  </si>
  <si>
    <t>* горячая вода на СОИ - 71467,32</t>
  </si>
  <si>
    <t>* водоотведение на СОИ- 34203,54</t>
  </si>
  <si>
    <t>* холодная вода на СОИ - 10727,11</t>
  </si>
  <si>
    <t>* электроэнергия на СОИ- 47828,83</t>
  </si>
  <si>
    <t>Непредвиденные работы 139 ч/ч</t>
  </si>
  <si>
    <t xml:space="preserve">   * Частичная замена стояка ГВС (кв.19,22)(смета)</t>
  </si>
  <si>
    <t xml:space="preserve">   * Замена стояка ГВС 3шт. (кв.10,6,4,38,26,41) смета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</si>
</sst>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#,##0.00_ ;\-#,##0.00\ "/>
    <numFmt numFmtId="165" formatCode="#,##0.00\ _₽"/>
    <numFmt numFmtId="166" formatCode="[$-419]General"/>
    <numFmt numFmtId="167" formatCode="_-* #,##0.00_р_._-;\-* #,##0.00_р_._-;_-* \-??_р_.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i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6" fontId="13" fillId="0" borderId="0"/>
    <xf numFmtId="0" fontId="14" fillId="0" borderId="0"/>
    <xf numFmtId="0" fontId="15" fillId="0" borderId="0"/>
    <xf numFmtId="167" fontId="15" fillId="0" borderId="0" applyFill="0" applyBorder="0" applyAlignment="0" applyProtection="0"/>
  </cellStyleXfs>
  <cellXfs count="109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43" fontId="4" fillId="2" borderId="1" xfId="1" applyFont="1" applyFill="1" applyBorder="1" applyAlignment="1">
      <alignment horizontal="center" vertical="center" wrapText="1"/>
    </xf>
    <xf numFmtId="164" fontId="7" fillId="0" borderId="0" xfId="1" applyNumberFormat="1" applyFont="1"/>
    <xf numFmtId="164" fontId="4" fillId="0" borderId="0" xfId="1" applyNumberFormat="1" applyFont="1"/>
    <xf numFmtId="0" fontId="12" fillId="0" borderId="0" xfId="0" applyFont="1"/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horizontal="center" vertical="center" wrapText="1"/>
    </xf>
    <xf numFmtId="43" fontId="4" fillId="0" borderId="4" xfId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right" vertical="center" wrapText="1"/>
    </xf>
    <xf numFmtId="164" fontId="4" fillId="0" borderId="0" xfId="0" applyNumberFormat="1" applyFont="1"/>
    <xf numFmtId="43" fontId="7" fillId="0" borderId="0" xfId="0" applyNumberFormat="1" applyFont="1"/>
    <xf numFmtId="164" fontId="4" fillId="0" borderId="1" xfId="1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0" xfId="1" applyNumberFormat="1" applyFont="1" applyFill="1"/>
    <xf numFmtId="0" fontId="2" fillId="2" borderId="1" xfId="0" applyFont="1" applyFill="1" applyBorder="1" applyAlignment="1">
      <alignment horizontal="center" vertical="center" wrapText="1"/>
    </xf>
    <xf numFmtId="43" fontId="4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4" fillId="0" borderId="0" xfId="0" applyFont="1" applyAlignment="1"/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3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0" borderId="5" xfId="0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164" fontId="4" fillId="2" borderId="1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6" fillId="0" borderId="0" xfId="0" applyFont="1"/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left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7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17" fillId="0" borderId="0" xfId="0" applyFont="1" applyAlignment="1">
      <alignment horizontal="center"/>
    </xf>
    <xf numFmtId="0" fontId="17" fillId="0" borderId="0" xfId="0" applyFont="1" applyAlignment="1"/>
    <xf numFmtId="0" fontId="18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5" fontId="8" fillId="0" borderId="1" xfId="1" applyNumberFormat="1" applyFont="1" applyBorder="1" applyAlignment="1">
      <alignment horizontal="center"/>
    </xf>
    <xf numFmtId="4" fontId="17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/>
    <xf numFmtId="43" fontId="3" fillId="2" borderId="1" xfId="1" applyFont="1" applyFill="1" applyBorder="1" applyAlignment="1">
      <alignment horizontal="center"/>
    </xf>
    <xf numFmtId="164" fontId="3" fillId="0" borderId="0" xfId="1" applyNumberFormat="1" applyFont="1" applyBorder="1"/>
    <xf numFmtId="43" fontId="3" fillId="0" borderId="0" xfId="0" applyNumberFormat="1" applyFont="1"/>
    <xf numFmtId="0" fontId="3" fillId="0" borderId="0" xfId="0" applyFont="1" applyAlignment="1">
      <alignment horizontal="center"/>
    </xf>
    <xf numFmtId="165" fontId="8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0" xfId="0" applyFont="1" applyBorder="1"/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wrapText="1"/>
    </xf>
    <xf numFmtId="0" fontId="3" fillId="0" borderId="7" xfId="0" applyFont="1" applyBorder="1" applyAlignment="1">
      <alignment vertical="center" wrapText="1"/>
    </xf>
    <xf numFmtId="49" fontId="3" fillId="0" borderId="7" xfId="0" applyNumberFormat="1" applyFont="1" applyBorder="1" applyAlignment="1">
      <alignment vertical="center" wrapText="1"/>
    </xf>
    <xf numFmtId="43" fontId="3" fillId="0" borderId="1" xfId="1" applyFont="1" applyBorder="1" applyAlignment="1">
      <alignment horizontal="center"/>
    </xf>
    <xf numFmtId="0" fontId="18" fillId="0" borderId="1" xfId="0" applyFont="1" applyBorder="1" applyAlignment="1">
      <alignment wrapText="1"/>
    </xf>
    <xf numFmtId="43" fontId="3" fillId="2" borderId="1" xfId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left"/>
    </xf>
    <xf numFmtId="43" fontId="8" fillId="0" borderId="1" xfId="1" applyFont="1" applyBorder="1" applyAlignment="1">
      <alignment horizontal="center"/>
    </xf>
    <xf numFmtId="164" fontId="8" fillId="0" borderId="1" xfId="1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4" fontId="4" fillId="0" borderId="0" xfId="0" applyNumberFormat="1" applyFont="1"/>
    <xf numFmtId="43" fontId="4" fillId="0" borderId="1" xfId="0" applyNumberFormat="1" applyFont="1" applyBorder="1" applyAlignment="1">
      <alignment horizontal="center" vertical="center" wrapText="1"/>
    </xf>
  </cellXfs>
  <cellStyles count="6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  <cellStyle name="Финансовый 2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view="pageBreakPreview" topLeftCell="A28" zoomScaleSheetLayoutView="100" workbookViewId="0">
      <selection activeCell="A29" sqref="A29"/>
    </sheetView>
  </sheetViews>
  <sheetFormatPr defaultColWidth="9.140625" defaultRowHeight="15" x14ac:dyDescent="0.25"/>
  <cols>
    <col min="1" max="1" width="32.42578125" style="2" customWidth="1"/>
    <col min="2" max="2" width="21.28515625" style="2" customWidth="1"/>
    <col min="3" max="3" width="13.7109375" style="2" customWidth="1"/>
    <col min="4" max="4" width="17.42578125" style="2" customWidth="1"/>
    <col min="5" max="5" width="14.140625" style="2" customWidth="1"/>
    <col min="6" max="6" width="13.140625" style="2" bestFit="1" customWidth="1"/>
    <col min="7" max="16384" width="9.140625" style="2"/>
  </cols>
  <sheetData>
    <row r="1" spans="1:5" ht="15.75" x14ac:dyDescent="0.25">
      <c r="A1" s="67" t="s">
        <v>10</v>
      </c>
      <c r="B1" s="67"/>
      <c r="C1" s="67"/>
      <c r="D1" s="67"/>
      <c r="E1" s="67"/>
    </row>
    <row r="2" spans="1:5" ht="32.25" customHeight="1" x14ac:dyDescent="0.25">
      <c r="A2" s="68" t="s">
        <v>11</v>
      </c>
      <c r="B2" s="69"/>
      <c r="C2" s="69"/>
      <c r="D2" s="69"/>
      <c r="E2" s="69"/>
    </row>
    <row r="3" spans="1:5" x14ac:dyDescent="0.25">
      <c r="A3" s="70" t="s">
        <v>51</v>
      </c>
      <c r="B3" s="70"/>
      <c r="C3" s="70"/>
      <c r="D3" s="70"/>
      <c r="E3" s="70"/>
    </row>
    <row r="4" spans="1:5" s="1" customFormat="1" ht="15.75" x14ac:dyDescent="0.25">
      <c r="A4" s="32" t="s">
        <v>12</v>
      </c>
      <c r="B4" s="33"/>
      <c r="C4" s="33"/>
      <c r="D4" s="32"/>
      <c r="E4" s="37" t="s">
        <v>52</v>
      </c>
    </row>
    <row r="5" spans="1:5" x14ac:dyDescent="0.25">
      <c r="A5" s="35"/>
      <c r="B5" s="4"/>
      <c r="C5" s="4"/>
      <c r="D5" s="4"/>
      <c r="E5" s="4"/>
    </row>
    <row r="6" spans="1:5" ht="17.25" customHeight="1" x14ac:dyDescent="0.25">
      <c r="A6" s="58" t="s">
        <v>0</v>
      </c>
      <c r="B6" s="58"/>
      <c r="C6" s="58"/>
      <c r="D6" s="58"/>
      <c r="E6" s="58"/>
    </row>
    <row r="7" spans="1:5" x14ac:dyDescent="0.25">
      <c r="A7" s="66" t="s">
        <v>20</v>
      </c>
      <c r="B7" s="66"/>
      <c r="C7" s="66"/>
      <c r="D7" s="66"/>
      <c r="E7" s="66"/>
    </row>
    <row r="8" spans="1:5" x14ac:dyDescent="0.25">
      <c r="A8" s="61" t="s">
        <v>1</v>
      </c>
      <c r="B8" s="61"/>
      <c r="C8" s="61"/>
      <c r="D8" s="61"/>
      <c r="E8" s="61"/>
    </row>
    <row r="9" spans="1:5" ht="16.149999999999999" customHeight="1" x14ac:dyDescent="0.25">
      <c r="A9" s="58" t="s">
        <v>39</v>
      </c>
      <c r="B9" s="58"/>
      <c r="C9" s="58"/>
      <c r="D9" s="58"/>
      <c r="E9" s="58"/>
    </row>
    <row r="10" spans="1:5" ht="24" customHeight="1" x14ac:dyDescent="0.25">
      <c r="A10" s="62" t="s">
        <v>13</v>
      </c>
      <c r="B10" s="63"/>
      <c r="C10" s="63"/>
      <c r="D10" s="63"/>
      <c r="E10" s="63"/>
    </row>
    <row r="11" spans="1:5" ht="29.25" customHeight="1" x14ac:dyDescent="0.25">
      <c r="A11" s="58" t="s">
        <v>40</v>
      </c>
      <c r="B11" s="58"/>
      <c r="C11" s="58"/>
      <c r="D11" s="58"/>
      <c r="E11" s="58"/>
    </row>
    <row r="12" spans="1:5" ht="15.75" customHeight="1" x14ac:dyDescent="0.25">
      <c r="A12" s="58" t="s">
        <v>26</v>
      </c>
      <c r="B12" s="58"/>
      <c r="C12" s="58"/>
      <c r="D12" s="58"/>
      <c r="E12" s="58"/>
    </row>
    <row r="13" spans="1:5" ht="17.25" customHeight="1" x14ac:dyDescent="0.25">
      <c r="A13" s="58" t="s">
        <v>49</v>
      </c>
      <c r="B13" s="58"/>
      <c r="C13" s="58"/>
      <c r="D13" s="58"/>
      <c r="E13" s="58"/>
    </row>
    <row r="14" spans="1:5" ht="11.45" customHeight="1" x14ac:dyDescent="0.25">
      <c r="A14" s="61" t="s">
        <v>14</v>
      </c>
      <c r="B14" s="64"/>
      <c r="C14" s="64"/>
      <c r="D14" s="64"/>
      <c r="E14" s="64"/>
    </row>
    <row r="15" spans="1:5" ht="27" customHeight="1" x14ac:dyDescent="0.25">
      <c r="A15" s="58" t="s">
        <v>15</v>
      </c>
      <c r="B15" s="58"/>
      <c r="C15" s="58"/>
      <c r="D15" s="58"/>
      <c r="E15" s="58"/>
    </row>
    <row r="16" spans="1:5" ht="59.45" customHeight="1" x14ac:dyDescent="0.25">
      <c r="A16" s="58" t="s">
        <v>21</v>
      </c>
      <c r="B16" s="58"/>
      <c r="C16" s="58"/>
      <c r="D16" s="58"/>
      <c r="E16" s="58"/>
    </row>
    <row r="17" spans="1:7" ht="30.6" customHeight="1" x14ac:dyDescent="0.25">
      <c r="A17" s="65" t="s">
        <v>22</v>
      </c>
      <c r="B17" s="65"/>
      <c r="C17" s="65"/>
      <c r="D17" s="65"/>
      <c r="E17" s="65"/>
    </row>
    <row r="18" spans="1:7" x14ac:dyDescent="0.25">
      <c r="A18" s="65"/>
      <c r="B18" s="65"/>
      <c r="C18" s="65"/>
      <c r="D18" s="65"/>
      <c r="E18" s="65"/>
      <c r="F18" s="2">
        <v>4216.7</v>
      </c>
      <c r="G18" s="2">
        <v>3</v>
      </c>
    </row>
    <row r="19" spans="1:7" ht="111.75" customHeight="1" x14ac:dyDescent="0.25">
      <c r="A19" s="3" t="s">
        <v>6</v>
      </c>
      <c r="B19" s="3" t="s">
        <v>9</v>
      </c>
      <c r="C19" s="3" t="s">
        <v>2</v>
      </c>
      <c r="D19" s="3" t="s">
        <v>8</v>
      </c>
      <c r="E19" s="3" t="s">
        <v>7</v>
      </c>
    </row>
    <row r="20" spans="1:7" ht="48.75" customHeight="1" x14ac:dyDescent="0.25">
      <c r="A20" s="38" t="s">
        <v>42</v>
      </c>
      <c r="B20" s="9" t="s">
        <v>23</v>
      </c>
      <c r="C20" s="3" t="s">
        <v>3</v>
      </c>
      <c r="D20" s="3">
        <v>16.79</v>
      </c>
      <c r="E20" s="23">
        <f>D20*F18*G18</f>
        <v>212395.179</v>
      </c>
    </row>
    <row r="21" spans="1:7" ht="30" x14ac:dyDescent="0.25">
      <c r="A21" s="7" t="s">
        <v>24</v>
      </c>
      <c r="B21" s="9" t="s">
        <v>25</v>
      </c>
      <c r="C21" s="3" t="s">
        <v>3</v>
      </c>
      <c r="D21" s="3"/>
      <c r="E21" s="15">
        <v>0</v>
      </c>
    </row>
    <row r="22" spans="1:7" x14ac:dyDescent="0.25">
      <c r="A22" s="7" t="s">
        <v>37</v>
      </c>
      <c r="B22" s="19" t="s">
        <v>27</v>
      </c>
      <c r="C22" s="21" t="s">
        <v>3</v>
      </c>
      <c r="D22" s="21">
        <v>6.06</v>
      </c>
      <c r="E22" s="22">
        <f>D22*F18*G18</f>
        <v>76659.606</v>
      </c>
    </row>
    <row r="23" spans="1:7" x14ac:dyDescent="0.25">
      <c r="A23" s="7" t="s">
        <v>45</v>
      </c>
      <c r="B23" s="9" t="s">
        <v>29</v>
      </c>
      <c r="C23" s="3" t="s">
        <v>30</v>
      </c>
      <c r="D23" s="3"/>
      <c r="E23" s="8">
        <v>12338.4</v>
      </c>
    </row>
    <row r="24" spans="1:7" x14ac:dyDescent="0.25">
      <c r="A24" s="7" t="s">
        <v>43</v>
      </c>
      <c r="B24" s="9" t="s">
        <v>29</v>
      </c>
      <c r="C24" s="3" t="s">
        <v>30</v>
      </c>
      <c r="D24" s="3"/>
      <c r="E24" s="8">
        <v>9012.1200000000008</v>
      </c>
    </row>
    <row r="25" spans="1:7" x14ac:dyDescent="0.25">
      <c r="A25" s="7" t="s">
        <v>46</v>
      </c>
      <c r="B25" s="9" t="s">
        <v>29</v>
      </c>
      <c r="C25" s="108">
        <f>'1кв'!E30</f>
        <v>260.07</v>
      </c>
      <c r="D25" s="3"/>
      <c r="E25" s="8">
        <v>8228.34</v>
      </c>
    </row>
    <row r="26" spans="1:7" x14ac:dyDescent="0.25">
      <c r="A26" s="7" t="s">
        <v>44</v>
      </c>
      <c r="B26" s="9" t="s">
        <v>29</v>
      </c>
      <c r="C26" s="3" t="s">
        <v>30</v>
      </c>
      <c r="D26" s="3"/>
      <c r="E26" s="26">
        <v>3911.1</v>
      </c>
    </row>
    <row r="27" spans="1:7" x14ac:dyDescent="0.25">
      <c r="A27" s="27" t="s">
        <v>47</v>
      </c>
      <c r="B27" s="9" t="s">
        <v>29</v>
      </c>
      <c r="C27" s="28" t="s">
        <v>30</v>
      </c>
      <c r="D27" s="3"/>
      <c r="E27" s="15">
        <v>6639.69</v>
      </c>
    </row>
    <row r="28" spans="1:7" s="45" customFormat="1" ht="60" x14ac:dyDescent="0.25">
      <c r="A28" s="27" t="s">
        <v>53</v>
      </c>
      <c r="B28" s="30" t="s">
        <v>54</v>
      </c>
      <c r="C28" s="28" t="s">
        <v>30</v>
      </c>
      <c r="D28" s="28"/>
      <c r="E28" s="44">
        <v>1827</v>
      </c>
    </row>
    <row r="29" spans="1:7" ht="30" x14ac:dyDescent="0.25">
      <c r="A29" s="39" t="s">
        <v>61</v>
      </c>
      <c r="B29" s="46" t="s">
        <v>56</v>
      </c>
      <c r="C29" s="28" t="s">
        <v>30</v>
      </c>
      <c r="D29" s="28"/>
      <c r="E29" s="31">
        <v>9311.67</v>
      </c>
    </row>
    <row r="30" spans="1:7" ht="30" x14ac:dyDescent="0.25">
      <c r="A30" s="39" t="s">
        <v>58</v>
      </c>
      <c r="B30" s="46" t="s">
        <v>56</v>
      </c>
      <c r="C30" s="28" t="s">
        <v>60</v>
      </c>
      <c r="D30" s="28">
        <v>1</v>
      </c>
      <c r="E30" s="31">
        <f>D30*260.07</f>
        <v>260.07</v>
      </c>
    </row>
    <row r="31" spans="1:7" ht="30" x14ac:dyDescent="0.25">
      <c r="A31" s="47" t="s">
        <v>55</v>
      </c>
      <c r="B31" s="46" t="s">
        <v>57</v>
      </c>
      <c r="C31" s="28" t="s">
        <v>60</v>
      </c>
      <c r="D31" s="28">
        <v>8</v>
      </c>
      <c r="E31" s="31">
        <f>D31*260.07</f>
        <v>2080.56</v>
      </c>
    </row>
    <row r="32" spans="1:7" x14ac:dyDescent="0.25">
      <c r="A32" s="39" t="s">
        <v>59</v>
      </c>
      <c r="B32" s="46" t="s">
        <v>57</v>
      </c>
      <c r="C32" s="28" t="s">
        <v>60</v>
      </c>
      <c r="D32" s="28">
        <v>4</v>
      </c>
      <c r="E32" s="31">
        <f>D32*260.07</f>
        <v>1040.28</v>
      </c>
    </row>
    <row r="33" spans="1:6" x14ac:dyDescent="0.25">
      <c r="A33" s="40"/>
      <c r="B33" s="30"/>
      <c r="C33" s="28"/>
      <c r="D33" s="28"/>
      <c r="E33" s="31"/>
    </row>
    <row r="34" spans="1:6" s="14" customFormat="1" ht="14.25" x14ac:dyDescent="0.2">
      <c r="A34" s="10" t="s">
        <v>28</v>
      </c>
      <c r="B34" s="11"/>
      <c r="C34" s="12"/>
      <c r="D34" s="12"/>
      <c r="E34" s="13">
        <f>SUM(E20:E33)</f>
        <v>343704.01500000007</v>
      </c>
      <c r="F34" s="25"/>
    </row>
    <row r="36" spans="1:6" ht="36.75" customHeight="1" x14ac:dyDescent="0.25">
      <c r="A36" s="60" t="s">
        <v>62</v>
      </c>
      <c r="B36" s="60"/>
      <c r="C36" s="60"/>
      <c r="D36" s="60"/>
      <c r="E36" s="60"/>
    </row>
    <row r="37" spans="1:6" ht="33" customHeight="1" x14ac:dyDescent="0.25">
      <c r="A37" s="58" t="s">
        <v>19</v>
      </c>
      <c r="B37" s="58"/>
      <c r="C37" s="58"/>
      <c r="D37" s="58"/>
      <c r="E37" s="58"/>
    </row>
    <row r="38" spans="1:6" x14ac:dyDescent="0.25">
      <c r="A38" s="58" t="s">
        <v>18</v>
      </c>
      <c r="B38" s="58"/>
      <c r="C38" s="58"/>
      <c r="D38" s="58"/>
      <c r="E38" s="58"/>
    </row>
    <row r="39" spans="1:6" x14ac:dyDescent="0.25">
      <c r="A39" s="58" t="s">
        <v>31</v>
      </c>
      <c r="B39" s="58"/>
      <c r="C39" s="58"/>
      <c r="D39" s="58"/>
      <c r="E39" s="58"/>
    </row>
    <row r="40" spans="1:6" x14ac:dyDescent="0.25">
      <c r="A40" s="58" t="s">
        <v>16</v>
      </c>
      <c r="B40" s="58"/>
      <c r="C40" s="58"/>
      <c r="D40" s="58"/>
      <c r="E40" s="58"/>
    </row>
    <row r="41" spans="1:6" x14ac:dyDescent="0.25">
      <c r="A41" s="59" t="s">
        <v>4</v>
      </c>
      <c r="B41" s="59"/>
      <c r="C41" s="59"/>
      <c r="D41" s="59"/>
      <c r="E41" s="59"/>
    </row>
    <row r="42" spans="1:6" x14ac:dyDescent="0.25">
      <c r="A42" s="58" t="s">
        <v>16</v>
      </c>
      <c r="B42" s="58"/>
      <c r="C42" s="58"/>
      <c r="D42" s="58"/>
      <c r="E42" s="58"/>
    </row>
    <row r="43" spans="1:6" x14ac:dyDescent="0.25">
      <c r="A43" s="55" t="s">
        <v>50</v>
      </c>
      <c r="B43" s="55"/>
      <c r="C43" s="55"/>
      <c r="D43" s="55"/>
      <c r="E43" s="5"/>
    </row>
    <row r="44" spans="1:6" x14ac:dyDescent="0.25">
      <c r="B44" s="56" t="s">
        <v>17</v>
      </c>
      <c r="C44" s="56"/>
      <c r="D44" s="56"/>
      <c r="E44" s="6" t="s">
        <v>5</v>
      </c>
    </row>
    <row r="45" spans="1:6" x14ac:dyDescent="0.25">
      <c r="A45" s="34"/>
      <c r="B45" s="34"/>
      <c r="C45" s="34"/>
      <c r="D45" s="34"/>
      <c r="E45" s="34"/>
    </row>
    <row r="46" spans="1:6" x14ac:dyDescent="0.25">
      <c r="A46" s="55" t="s">
        <v>41</v>
      </c>
      <c r="B46" s="55"/>
      <c r="C46" s="55"/>
      <c r="D46" s="55"/>
      <c r="E46" s="5"/>
    </row>
    <row r="47" spans="1:6" x14ac:dyDescent="0.25">
      <c r="B47" s="57" t="s">
        <v>17</v>
      </c>
      <c r="C47" s="57"/>
      <c r="D47" s="57"/>
      <c r="E47" s="6" t="s">
        <v>5</v>
      </c>
    </row>
    <row r="48" spans="1:6" x14ac:dyDescent="0.25">
      <c r="A48" s="2" t="s">
        <v>35</v>
      </c>
    </row>
    <row r="49" spans="1:6" x14ac:dyDescent="0.25">
      <c r="A49" s="14" t="s">
        <v>32</v>
      </c>
    </row>
    <row r="50" spans="1:6" x14ac:dyDescent="0.25">
      <c r="A50" s="2" t="s">
        <v>38</v>
      </c>
      <c r="B50" s="16">
        <v>53353.52</v>
      </c>
    </row>
    <row r="51" spans="1:6" ht="31.5" x14ac:dyDescent="0.25">
      <c r="A51" s="20" t="s">
        <v>63</v>
      </c>
      <c r="B51" s="17"/>
    </row>
    <row r="52" spans="1:6" x14ac:dyDescent="0.25">
      <c r="A52" s="2" t="s">
        <v>33</v>
      </c>
      <c r="B52" s="29">
        <v>390637.3</v>
      </c>
    </row>
    <row r="53" spans="1:6" x14ac:dyDescent="0.25">
      <c r="A53" s="2" t="s">
        <v>48</v>
      </c>
      <c r="B53" s="29">
        <f>150*3</f>
        <v>450</v>
      </c>
    </row>
    <row r="54" spans="1:6" ht="30" x14ac:dyDescent="0.25">
      <c r="A54" s="36" t="s">
        <v>36</v>
      </c>
      <c r="B54" s="17">
        <f>E34</f>
        <v>343704.01500000007</v>
      </c>
      <c r="F54" s="24"/>
    </row>
    <row r="55" spans="1:6" x14ac:dyDescent="0.25">
      <c r="A55" s="18" t="s">
        <v>34</v>
      </c>
      <c r="B55" s="16">
        <f>B50+B52+B53-B54</f>
        <v>100736.80499999993</v>
      </c>
    </row>
    <row r="58" spans="1:6" x14ac:dyDescent="0.25">
      <c r="B58" s="2">
        <v>53353.52</v>
      </c>
    </row>
  </sheetData>
  <mergeCells count="27">
    <mergeCell ref="A7:E7"/>
    <mergeCell ref="A1:E1"/>
    <mergeCell ref="A2:E2"/>
    <mergeCell ref="A3:E3"/>
    <mergeCell ref="A6:E6"/>
    <mergeCell ref="A36:E36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43:D43"/>
    <mergeCell ref="B44:D44"/>
    <mergeCell ref="A46:D46"/>
    <mergeCell ref="B47:D47"/>
    <mergeCell ref="A37:E37"/>
    <mergeCell ref="A38:E38"/>
    <mergeCell ref="A39:E39"/>
    <mergeCell ref="A40:E40"/>
    <mergeCell ref="A41:E41"/>
    <mergeCell ref="A42:E42"/>
  </mergeCells>
  <printOptions horizontalCentered="1"/>
  <pageMargins left="0.11811023622047245" right="0.19685039370078741" top="0.39370078740157483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view="pageBreakPreview" topLeftCell="A24" zoomScaleSheetLayoutView="100" workbookViewId="0">
      <selection activeCell="A28" sqref="A28"/>
    </sheetView>
  </sheetViews>
  <sheetFormatPr defaultColWidth="9.140625" defaultRowHeight="15" x14ac:dyDescent="0.25"/>
  <cols>
    <col min="1" max="1" width="32.42578125" style="2" customWidth="1"/>
    <col min="2" max="2" width="21.28515625" style="2" customWidth="1"/>
    <col min="3" max="3" width="13.7109375" style="2" customWidth="1"/>
    <col min="4" max="4" width="17.42578125" style="2" customWidth="1"/>
    <col min="5" max="5" width="14.140625" style="2" customWidth="1"/>
    <col min="6" max="6" width="13.140625" style="2" bestFit="1" customWidth="1"/>
    <col min="7" max="16384" width="9.140625" style="2"/>
  </cols>
  <sheetData>
    <row r="1" spans="1:5" ht="15.75" x14ac:dyDescent="0.25">
      <c r="A1" s="67" t="s">
        <v>10</v>
      </c>
      <c r="B1" s="67"/>
      <c r="C1" s="67"/>
      <c r="D1" s="67"/>
      <c r="E1" s="67"/>
    </row>
    <row r="2" spans="1:5" ht="32.25" customHeight="1" x14ac:dyDescent="0.25">
      <c r="A2" s="68" t="s">
        <v>11</v>
      </c>
      <c r="B2" s="69"/>
      <c r="C2" s="69"/>
      <c r="D2" s="69"/>
      <c r="E2" s="69"/>
    </row>
    <row r="3" spans="1:5" x14ac:dyDescent="0.25">
      <c r="A3" s="70" t="s">
        <v>64</v>
      </c>
      <c r="B3" s="70"/>
      <c r="C3" s="70"/>
      <c r="D3" s="70"/>
      <c r="E3" s="70"/>
    </row>
    <row r="4" spans="1:5" s="1" customFormat="1" ht="15.75" x14ac:dyDescent="0.25">
      <c r="A4" s="32" t="s">
        <v>12</v>
      </c>
      <c r="B4" s="33"/>
      <c r="C4" s="33"/>
      <c r="D4" s="32"/>
      <c r="E4" s="37" t="s">
        <v>65</v>
      </c>
    </row>
    <row r="5" spans="1:5" x14ac:dyDescent="0.25">
      <c r="A5" s="42"/>
      <c r="B5" s="4"/>
      <c r="C5" s="4"/>
      <c r="D5" s="4"/>
      <c r="E5" s="4"/>
    </row>
    <row r="6" spans="1:5" ht="17.25" customHeight="1" x14ac:dyDescent="0.25">
      <c r="A6" s="58" t="s">
        <v>0</v>
      </c>
      <c r="B6" s="58"/>
      <c r="C6" s="58"/>
      <c r="D6" s="58"/>
      <c r="E6" s="58"/>
    </row>
    <row r="7" spans="1:5" x14ac:dyDescent="0.25">
      <c r="A7" s="66" t="s">
        <v>20</v>
      </c>
      <c r="B7" s="66"/>
      <c r="C7" s="66"/>
      <c r="D7" s="66"/>
      <c r="E7" s="66"/>
    </row>
    <row r="8" spans="1:5" x14ac:dyDescent="0.25">
      <c r="A8" s="61" t="s">
        <v>1</v>
      </c>
      <c r="B8" s="61"/>
      <c r="C8" s="61"/>
      <c r="D8" s="61"/>
      <c r="E8" s="61"/>
    </row>
    <row r="9" spans="1:5" ht="16.149999999999999" customHeight="1" x14ac:dyDescent="0.25">
      <c r="A9" s="58" t="s">
        <v>39</v>
      </c>
      <c r="B9" s="58"/>
      <c r="C9" s="58"/>
      <c r="D9" s="58"/>
      <c r="E9" s="58"/>
    </row>
    <row r="10" spans="1:5" ht="24" customHeight="1" x14ac:dyDescent="0.25">
      <c r="A10" s="62" t="s">
        <v>13</v>
      </c>
      <c r="B10" s="63"/>
      <c r="C10" s="63"/>
      <c r="D10" s="63"/>
      <c r="E10" s="63"/>
    </row>
    <row r="11" spans="1:5" ht="29.25" customHeight="1" x14ac:dyDescent="0.25">
      <c r="A11" s="58" t="s">
        <v>40</v>
      </c>
      <c r="B11" s="58"/>
      <c r="C11" s="58"/>
      <c r="D11" s="58"/>
      <c r="E11" s="58"/>
    </row>
    <row r="12" spans="1:5" ht="15.75" customHeight="1" x14ac:dyDescent="0.25">
      <c r="A12" s="58" t="s">
        <v>26</v>
      </c>
      <c r="B12" s="58"/>
      <c r="C12" s="58"/>
      <c r="D12" s="58"/>
      <c r="E12" s="58"/>
    </row>
    <row r="13" spans="1:5" ht="17.25" customHeight="1" x14ac:dyDescent="0.25">
      <c r="A13" s="58" t="s">
        <v>49</v>
      </c>
      <c r="B13" s="58"/>
      <c r="C13" s="58"/>
      <c r="D13" s="58"/>
      <c r="E13" s="58"/>
    </row>
    <row r="14" spans="1:5" ht="11.45" customHeight="1" x14ac:dyDescent="0.25">
      <c r="A14" s="61" t="s">
        <v>14</v>
      </c>
      <c r="B14" s="64"/>
      <c r="C14" s="64"/>
      <c r="D14" s="64"/>
      <c r="E14" s="64"/>
    </row>
    <row r="15" spans="1:5" ht="27" customHeight="1" x14ac:dyDescent="0.25">
      <c r="A15" s="58" t="s">
        <v>15</v>
      </c>
      <c r="B15" s="58"/>
      <c r="C15" s="58"/>
      <c r="D15" s="58"/>
      <c r="E15" s="58"/>
    </row>
    <row r="16" spans="1:5" ht="59.45" customHeight="1" x14ac:dyDescent="0.25">
      <c r="A16" s="58" t="s">
        <v>21</v>
      </c>
      <c r="B16" s="58"/>
      <c r="C16" s="58"/>
      <c r="D16" s="58"/>
      <c r="E16" s="58"/>
    </row>
    <row r="17" spans="1:7" ht="30.6" customHeight="1" x14ac:dyDescent="0.25">
      <c r="A17" s="65" t="s">
        <v>22</v>
      </c>
      <c r="B17" s="65"/>
      <c r="C17" s="65"/>
      <c r="D17" s="65"/>
      <c r="E17" s="65"/>
    </row>
    <row r="18" spans="1:7" x14ac:dyDescent="0.25">
      <c r="A18" s="65"/>
      <c r="B18" s="65"/>
      <c r="C18" s="65"/>
      <c r="D18" s="65"/>
      <c r="E18" s="65"/>
      <c r="F18" s="2">
        <v>4216.7</v>
      </c>
      <c r="G18" s="2">
        <v>3</v>
      </c>
    </row>
    <row r="19" spans="1:7" ht="111.75" customHeight="1" x14ac:dyDescent="0.25">
      <c r="A19" s="3" t="s">
        <v>6</v>
      </c>
      <c r="B19" s="3" t="s">
        <v>9</v>
      </c>
      <c r="C19" s="3" t="s">
        <v>2</v>
      </c>
      <c r="D19" s="3" t="s">
        <v>8</v>
      </c>
      <c r="E19" s="3" t="s">
        <v>7</v>
      </c>
    </row>
    <row r="20" spans="1:7" ht="48.75" customHeight="1" x14ac:dyDescent="0.25">
      <c r="A20" s="38" t="s">
        <v>42</v>
      </c>
      <c r="B20" s="9" t="s">
        <v>23</v>
      </c>
      <c r="C20" s="3" t="s">
        <v>3</v>
      </c>
      <c r="D20" s="3">
        <v>16.79</v>
      </c>
      <c r="E20" s="23">
        <f>D20*F18*G18</f>
        <v>212395.179</v>
      </c>
    </row>
    <row r="21" spans="1:7" ht="30" x14ac:dyDescent="0.25">
      <c r="A21" s="7" t="s">
        <v>24</v>
      </c>
      <c r="B21" s="9" t="s">
        <v>25</v>
      </c>
      <c r="C21" s="3" t="s">
        <v>3</v>
      </c>
      <c r="D21" s="3"/>
      <c r="E21" s="15">
        <v>0</v>
      </c>
    </row>
    <row r="22" spans="1:7" x14ac:dyDescent="0.25">
      <c r="A22" s="7" t="s">
        <v>37</v>
      </c>
      <c r="B22" s="19" t="s">
        <v>27</v>
      </c>
      <c r="C22" s="21" t="s">
        <v>3</v>
      </c>
      <c r="D22" s="21">
        <v>6.06</v>
      </c>
      <c r="E22" s="22">
        <f>D22*F18*G18</f>
        <v>76659.606</v>
      </c>
    </row>
    <row r="23" spans="1:7" x14ac:dyDescent="0.25">
      <c r="A23" s="7" t="s">
        <v>45</v>
      </c>
      <c r="B23" s="9" t="s">
        <v>66</v>
      </c>
      <c r="C23" s="3" t="s">
        <v>30</v>
      </c>
      <c r="D23" s="3"/>
      <c r="E23" s="8">
        <v>10975.55</v>
      </c>
    </row>
    <row r="24" spans="1:7" x14ac:dyDescent="0.25">
      <c r="A24" s="7" t="s">
        <v>43</v>
      </c>
      <c r="B24" s="9" t="s">
        <v>66</v>
      </c>
      <c r="C24" s="3" t="s">
        <v>30</v>
      </c>
      <c r="D24" s="3"/>
      <c r="E24" s="8">
        <v>24522.92</v>
      </c>
    </row>
    <row r="25" spans="1:7" x14ac:dyDescent="0.25">
      <c r="A25" s="7" t="s">
        <v>46</v>
      </c>
      <c r="B25" s="9" t="s">
        <v>66</v>
      </c>
      <c r="C25" s="3" t="s">
        <v>30</v>
      </c>
      <c r="D25" s="3"/>
      <c r="E25" s="8">
        <v>5935.75</v>
      </c>
    </row>
    <row r="26" spans="1:7" x14ac:dyDescent="0.25">
      <c r="A26" s="7" t="s">
        <v>44</v>
      </c>
      <c r="B26" s="9" t="s">
        <v>66</v>
      </c>
      <c r="C26" s="3" t="s">
        <v>30</v>
      </c>
      <c r="D26" s="3"/>
      <c r="E26" s="26">
        <v>0</v>
      </c>
    </row>
    <row r="27" spans="1:7" x14ac:dyDescent="0.25">
      <c r="A27" s="27" t="s">
        <v>47</v>
      </c>
      <c r="B27" s="9" t="s">
        <v>66</v>
      </c>
      <c r="C27" s="28" t="s">
        <v>30</v>
      </c>
      <c r="D27" s="3"/>
      <c r="E27" s="15">
        <f>17422.63+500</f>
        <v>17922.63</v>
      </c>
    </row>
    <row r="28" spans="1:7" x14ac:dyDescent="0.25">
      <c r="A28" s="27" t="s">
        <v>74</v>
      </c>
      <c r="B28" s="9"/>
      <c r="C28" s="28"/>
      <c r="D28" s="3"/>
      <c r="E28" s="15">
        <v>2200</v>
      </c>
    </row>
    <row r="29" spans="1:7" s="45" customFormat="1" x14ac:dyDescent="0.25">
      <c r="A29" s="27" t="s">
        <v>67</v>
      </c>
      <c r="B29" s="30" t="s">
        <v>72</v>
      </c>
      <c r="C29" s="28" t="s">
        <v>60</v>
      </c>
      <c r="D29" s="28">
        <v>56</v>
      </c>
      <c r="E29" s="31">
        <f>D29*260.07</f>
        <v>14563.92</v>
      </c>
    </row>
    <row r="30" spans="1:7" ht="30" x14ac:dyDescent="0.25">
      <c r="A30" s="39" t="s">
        <v>68</v>
      </c>
      <c r="B30" s="46" t="s">
        <v>72</v>
      </c>
      <c r="C30" s="28" t="s">
        <v>60</v>
      </c>
      <c r="D30" s="28">
        <v>8</v>
      </c>
      <c r="E30" s="31">
        <f t="shared" ref="E30" si="0">D30*260.07</f>
        <v>2080.56</v>
      </c>
    </row>
    <row r="31" spans="1:7" x14ac:dyDescent="0.25">
      <c r="A31" s="39" t="s">
        <v>69</v>
      </c>
      <c r="B31" s="46" t="s">
        <v>72</v>
      </c>
      <c r="C31" s="28" t="s">
        <v>60</v>
      </c>
      <c r="D31" s="28">
        <v>3</v>
      </c>
      <c r="E31" s="31">
        <f>D31*260.07</f>
        <v>780.21</v>
      </c>
    </row>
    <row r="32" spans="1:7" ht="30" x14ac:dyDescent="0.25">
      <c r="A32" s="47" t="s">
        <v>70</v>
      </c>
      <c r="B32" s="46" t="s">
        <v>72</v>
      </c>
      <c r="C32" s="28" t="s">
        <v>60</v>
      </c>
      <c r="D32" s="28">
        <v>4</v>
      </c>
      <c r="E32" s="31">
        <f>D32*260.07</f>
        <v>1040.28</v>
      </c>
    </row>
    <row r="33" spans="1:6" ht="30" x14ac:dyDescent="0.25">
      <c r="A33" s="39" t="s">
        <v>71</v>
      </c>
      <c r="B33" s="46" t="s">
        <v>73</v>
      </c>
      <c r="C33" s="28" t="s">
        <v>60</v>
      </c>
      <c r="D33" s="28">
        <v>4</v>
      </c>
      <c r="E33" s="31">
        <f>D33*260.07</f>
        <v>1040.28</v>
      </c>
    </row>
    <row r="34" spans="1:6" x14ac:dyDescent="0.25">
      <c r="A34" s="47"/>
      <c r="B34" s="46"/>
      <c r="C34" s="28"/>
      <c r="D34" s="28"/>
      <c r="E34" s="31"/>
    </row>
    <row r="35" spans="1:6" s="14" customFormat="1" ht="14.25" x14ac:dyDescent="0.2">
      <c r="A35" s="10" t="s">
        <v>28</v>
      </c>
      <c r="B35" s="11"/>
      <c r="C35" s="12"/>
      <c r="D35" s="12"/>
      <c r="E35" s="13">
        <f>SUM(E20:E34)</f>
        <v>370116.88500000007</v>
      </c>
      <c r="F35" s="25"/>
    </row>
    <row r="37" spans="1:6" ht="36.75" customHeight="1" x14ac:dyDescent="0.25">
      <c r="A37" s="60" t="s">
        <v>75</v>
      </c>
      <c r="B37" s="60"/>
      <c r="C37" s="60"/>
      <c r="D37" s="60"/>
      <c r="E37" s="60"/>
    </row>
    <row r="38" spans="1:6" ht="33" customHeight="1" x14ac:dyDescent="0.25">
      <c r="A38" s="58" t="s">
        <v>19</v>
      </c>
      <c r="B38" s="58"/>
      <c r="C38" s="58"/>
      <c r="D38" s="58"/>
      <c r="E38" s="58"/>
    </row>
    <row r="39" spans="1:6" x14ac:dyDescent="0.25">
      <c r="A39" s="58" t="s">
        <v>18</v>
      </c>
      <c r="B39" s="58"/>
      <c r="C39" s="58"/>
      <c r="D39" s="58"/>
      <c r="E39" s="58"/>
    </row>
    <row r="40" spans="1:6" x14ac:dyDescent="0.25">
      <c r="A40" s="58" t="s">
        <v>31</v>
      </c>
      <c r="B40" s="58"/>
      <c r="C40" s="58"/>
      <c r="D40" s="58"/>
      <c r="E40" s="58"/>
    </row>
    <row r="41" spans="1:6" x14ac:dyDescent="0.25">
      <c r="A41" s="58" t="s">
        <v>16</v>
      </c>
      <c r="B41" s="58"/>
      <c r="C41" s="58"/>
      <c r="D41" s="58"/>
      <c r="E41" s="58"/>
    </row>
    <row r="42" spans="1:6" x14ac:dyDescent="0.25">
      <c r="A42" s="59" t="s">
        <v>4</v>
      </c>
      <c r="B42" s="59"/>
      <c r="C42" s="59"/>
      <c r="D42" s="59"/>
      <c r="E42" s="59"/>
    </row>
    <row r="43" spans="1:6" x14ac:dyDescent="0.25">
      <c r="A43" s="58" t="s">
        <v>16</v>
      </c>
      <c r="B43" s="58"/>
      <c r="C43" s="58"/>
      <c r="D43" s="58"/>
      <c r="E43" s="58"/>
    </row>
    <row r="44" spans="1:6" x14ac:dyDescent="0.25">
      <c r="A44" s="55" t="s">
        <v>50</v>
      </c>
      <c r="B44" s="55"/>
      <c r="C44" s="55"/>
      <c r="D44" s="55"/>
      <c r="E44" s="5"/>
    </row>
    <row r="45" spans="1:6" x14ac:dyDescent="0.25">
      <c r="B45" s="56" t="s">
        <v>17</v>
      </c>
      <c r="C45" s="56"/>
      <c r="D45" s="56"/>
      <c r="E45" s="6" t="s">
        <v>5</v>
      </c>
    </row>
    <row r="46" spans="1:6" x14ac:dyDescent="0.25">
      <c r="A46" s="41"/>
      <c r="B46" s="41"/>
      <c r="C46" s="41"/>
      <c r="D46" s="41"/>
      <c r="E46" s="41"/>
    </row>
    <row r="47" spans="1:6" x14ac:dyDescent="0.25">
      <c r="A47" s="55" t="s">
        <v>41</v>
      </c>
      <c r="B47" s="55"/>
      <c r="C47" s="55"/>
      <c r="D47" s="55"/>
      <c r="E47" s="5"/>
    </row>
    <row r="48" spans="1:6" x14ac:dyDescent="0.25">
      <c r="B48" s="57" t="s">
        <v>17</v>
      </c>
      <c r="C48" s="57"/>
      <c r="D48" s="57"/>
      <c r="E48" s="6" t="s">
        <v>5</v>
      </c>
    </row>
    <row r="49" spans="1:6" x14ac:dyDescent="0.25">
      <c r="A49" s="2" t="s">
        <v>35</v>
      </c>
    </row>
    <row r="50" spans="1:6" x14ac:dyDescent="0.25">
      <c r="A50" s="14" t="s">
        <v>32</v>
      </c>
    </row>
    <row r="51" spans="1:6" x14ac:dyDescent="0.25">
      <c r="A51" s="2" t="s">
        <v>38</v>
      </c>
      <c r="B51" s="16">
        <f>'1кв'!B55</f>
        <v>100736.80499999993</v>
      </c>
    </row>
    <row r="52" spans="1:6" ht="31.5" x14ac:dyDescent="0.25">
      <c r="A52" s="20" t="s">
        <v>76</v>
      </c>
      <c r="B52" s="17"/>
    </row>
    <row r="53" spans="1:6" x14ac:dyDescent="0.25">
      <c r="A53" s="2" t="s">
        <v>33</v>
      </c>
      <c r="B53" s="29">
        <v>353914.93</v>
      </c>
    </row>
    <row r="54" spans="1:6" x14ac:dyDescent="0.25">
      <c r="A54" s="2" t="s">
        <v>48</v>
      </c>
      <c r="B54" s="29">
        <f>150*3</f>
        <v>450</v>
      </c>
    </row>
    <row r="55" spans="1:6" ht="30" x14ac:dyDescent="0.25">
      <c r="A55" s="43" t="s">
        <v>36</v>
      </c>
      <c r="B55" s="17">
        <f>E35</f>
        <v>370116.88500000007</v>
      </c>
      <c r="F55" s="24"/>
    </row>
    <row r="56" spans="1:6" x14ac:dyDescent="0.25">
      <c r="A56" s="18" t="s">
        <v>34</v>
      </c>
      <c r="B56" s="16">
        <f>B51+B53+B54-B55</f>
        <v>84984.84999999986</v>
      </c>
    </row>
    <row r="59" spans="1:6" x14ac:dyDescent="0.25">
      <c r="B59" s="2">
        <v>53353.52</v>
      </c>
    </row>
  </sheetData>
  <mergeCells count="27">
    <mergeCell ref="B45:D45"/>
    <mergeCell ref="A47:D47"/>
    <mergeCell ref="B48:D48"/>
    <mergeCell ref="A39:E39"/>
    <mergeCell ref="A40:E40"/>
    <mergeCell ref="A41:E41"/>
    <mergeCell ref="A42:E42"/>
    <mergeCell ref="A43:E43"/>
    <mergeCell ref="A44:D44"/>
    <mergeCell ref="A38:E3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37:E37"/>
    <mergeCell ref="A8:E8"/>
    <mergeCell ref="A1:E1"/>
    <mergeCell ref="A2:E2"/>
    <mergeCell ref="A3:E3"/>
    <mergeCell ref="A6:E6"/>
    <mergeCell ref="A7:E7"/>
  </mergeCells>
  <printOptions horizontalCentered="1"/>
  <pageMargins left="0.11811023622047245" right="0.19685039370078741" top="0.39370078740157483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view="pageBreakPreview" topLeftCell="A27" zoomScaleSheetLayoutView="100" workbookViewId="0">
      <selection activeCell="D29" sqref="D29:D31"/>
    </sheetView>
  </sheetViews>
  <sheetFormatPr defaultColWidth="9.140625" defaultRowHeight="15" x14ac:dyDescent="0.25"/>
  <cols>
    <col min="1" max="1" width="32.42578125" style="2" customWidth="1"/>
    <col min="2" max="2" width="21.28515625" style="2" customWidth="1"/>
    <col min="3" max="3" width="13.7109375" style="2" customWidth="1"/>
    <col min="4" max="4" width="17.42578125" style="2" customWidth="1"/>
    <col min="5" max="5" width="14.140625" style="2" customWidth="1"/>
    <col min="6" max="6" width="13.140625" style="2" bestFit="1" customWidth="1"/>
    <col min="7" max="16384" width="9.140625" style="2"/>
  </cols>
  <sheetData>
    <row r="1" spans="1:5" ht="15.75" x14ac:dyDescent="0.25">
      <c r="A1" s="67" t="s">
        <v>10</v>
      </c>
      <c r="B1" s="67"/>
      <c r="C1" s="67"/>
      <c r="D1" s="67"/>
      <c r="E1" s="67"/>
    </row>
    <row r="2" spans="1:5" ht="32.25" customHeight="1" x14ac:dyDescent="0.25">
      <c r="A2" s="68" t="s">
        <v>11</v>
      </c>
      <c r="B2" s="69"/>
      <c r="C2" s="69"/>
      <c r="D2" s="69"/>
      <c r="E2" s="69"/>
    </row>
    <row r="3" spans="1:5" x14ac:dyDescent="0.25">
      <c r="A3" s="70" t="s">
        <v>77</v>
      </c>
      <c r="B3" s="70"/>
      <c r="C3" s="70"/>
      <c r="D3" s="70"/>
      <c r="E3" s="70"/>
    </row>
    <row r="4" spans="1:5" s="1" customFormat="1" ht="15.75" x14ac:dyDescent="0.25">
      <c r="A4" s="32" t="s">
        <v>12</v>
      </c>
      <c r="B4" s="33"/>
      <c r="C4" s="33"/>
      <c r="D4" s="32"/>
      <c r="E4" s="37" t="s">
        <v>78</v>
      </c>
    </row>
    <row r="5" spans="1:5" x14ac:dyDescent="0.25">
      <c r="A5" s="49"/>
      <c r="B5" s="4"/>
      <c r="C5" s="4"/>
      <c r="D5" s="4"/>
      <c r="E5" s="4"/>
    </row>
    <row r="6" spans="1:5" ht="17.25" customHeight="1" x14ac:dyDescent="0.25">
      <c r="A6" s="58" t="s">
        <v>0</v>
      </c>
      <c r="B6" s="58"/>
      <c r="C6" s="58"/>
      <c r="D6" s="58"/>
      <c r="E6" s="58"/>
    </row>
    <row r="7" spans="1:5" x14ac:dyDescent="0.25">
      <c r="A7" s="66" t="s">
        <v>20</v>
      </c>
      <c r="B7" s="66"/>
      <c r="C7" s="66"/>
      <c r="D7" s="66"/>
      <c r="E7" s="66"/>
    </row>
    <row r="8" spans="1:5" x14ac:dyDescent="0.25">
      <c r="A8" s="61" t="s">
        <v>1</v>
      </c>
      <c r="B8" s="61"/>
      <c r="C8" s="61"/>
      <c r="D8" s="61"/>
      <c r="E8" s="61"/>
    </row>
    <row r="9" spans="1:5" ht="16.149999999999999" customHeight="1" x14ac:dyDescent="0.25">
      <c r="A9" s="58" t="s">
        <v>39</v>
      </c>
      <c r="B9" s="58"/>
      <c r="C9" s="58"/>
      <c r="D9" s="58"/>
      <c r="E9" s="58"/>
    </row>
    <row r="10" spans="1:5" ht="24" customHeight="1" x14ac:dyDescent="0.25">
      <c r="A10" s="62" t="s">
        <v>13</v>
      </c>
      <c r="B10" s="63"/>
      <c r="C10" s="63"/>
      <c r="D10" s="63"/>
      <c r="E10" s="63"/>
    </row>
    <row r="11" spans="1:5" ht="29.25" customHeight="1" x14ac:dyDescent="0.25">
      <c r="A11" s="58" t="s">
        <v>40</v>
      </c>
      <c r="B11" s="58"/>
      <c r="C11" s="58"/>
      <c r="D11" s="58"/>
      <c r="E11" s="58"/>
    </row>
    <row r="12" spans="1:5" ht="15.75" customHeight="1" x14ac:dyDescent="0.25">
      <c r="A12" s="58" t="s">
        <v>26</v>
      </c>
      <c r="B12" s="58"/>
      <c r="C12" s="58"/>
      <c r="D12" s="58"/>
      <c r="E12" s="58"/>
    </row>
    <row r="13" spans="1:5" ht="17.25" customHeight="1" x14ac:dyDescent="0.25">
      <c r="A13" s="58" t="s">
        <v>49</v>
      </c>
      <c r="B13" s="58"/>
      <c r="C13" s="58"/>
      <c r="D13" s="58"/>
      <c r="E13" s="58"/>
    </row>
    <row r="14" spans="1:5" ht="11.45" customHeight="1" x14ac:dyDescent="0.25">
      <c r="A14" s="61" t="s">
        <v>14</v>
      </c>
      <c r="B14" s="64"/>
      <c r="C14" s="64"/>
      <c r="D14" s="64"/>
      <c r="E14" s="64"/>
    </row>
    <row r="15" spans="1:5" ht="27" customHeight="1" x14ac:dyDescent="0.25">
      <c r="A15" s="58" t="s">
        <v>15</v>
      </c>
      <c r="B15" s="58"/>
      <c r="C15" s="58"/>
      <c r="D15" s="58"/>
      <c r="E15" s="58"/>
    </row>
    <row r="16" spans="1:5" ht="59.45" customHeight="1" x14ac:dyDescent="0.25">
      <c r="A16" s="58" t="s">
        <v>21</v>
      </c>
      <c r="B16" s="58"/>
      <c r="C16" s="58"/>
      <c r="D16" s="58"/>
      <c r="E16" s="58"/>
    </row>
    <row r="17" spans="1:7" ht="30.6" customHeight="1" x14ac:dyDescent="0.25">
      <c r="A17" s="65" t="s">
        <v>22</v>
      </c>
      <c r="B17" s="65"/>
      <c r="C17" s="65"/>
      <c r="D17" s="65"/>
      <c r="E17" s="65"/>
    </row>
    <row r="18" spans="1:7" x14ac:dyDescent="0.25">
      <c r="A18" s="65"/>
      <c r="B18" s="65"/>
      <c r="C18" s="65"/>
      <c r="D18" s="65"/>
      <c r="E18" s="65"/>
      <c r="F18" s="2">
        <v>4216.7</v>
      </c>
      <c r="G18" s="2">
        <v>3</v>
      </c>
    </row>
    <row r="19" spans="1:7" ht="111.75" customHeight="1" x14ac:dyDescent="0.25">
      <c r="A19" s="3" t="s">
        <v>6</v>
      </c>
      <c r="B19" s="3" t="s">
        <v>9</v>
      </c>
      <c r="C19" s="3" t="s">
        <v>2</v>
      </c>
      <c r="D19" s="3" t="s">
        <v>8</v>
      </c>
      <c r="E19" s="3" t="s">
        <v>7</v>
      </c>
    </row>
    <row r="20" spans="1:7" ht="48.75" customHeight="1" x14ac:dyDescent="0.25">
      <c r="A20" s="38" t="s">
        <v>42</v>
      </c>
      <c r="B20" s="9" t="s">
        <v>23</v>
      </c>
      <c r="C20" s="3" t="s">
        <v>3</v>
      </c>
      <c r="D20" s="3">
        <v>18.41</v>
      </c>
      <c r="E20" s="23">
        <f>D20*F18*G18</f>
        <v>232888.34100000001</v>
      </c>
    </row>
    <row r="21" spans="1:7" ht="30" x14ac:dyDescent="0.25">
      <c r="A21" s="7" t="s">
        <v>24</v>
      </c>
      <c r="B21" s="9" t="s">
        <v>25</v>
      </c>
      <c r="C21" s="3" t="s">
        <v>3</v>
      </c>
      <c r="D21" s="3"/>
      <c r="E21" s="15">
        <v>4357.08</v>
      </c>
    </row>
    <row r="22" spans="1:7" x14ac:dyDescent="0.25">
      <c r="A22" s="7" t="s">
        <v>37</v>
      </c>
      <c r="B22" s="19" t="s">
        <v>27</v>
      </c>
      <c r="C22" s="21" t="s">
        <v>3</v>
      </c>
      <c r="D22" s="21">
        <v>6.51</v>
      </c>
      <c r="E22" s="22">
        <f>D22*F18*G18</f>
        <v>82352.150999999983</v>
      </c>
    </row>
    <row r="23" spans="1:7" x14ac:dyDescent="0.25">
      <c r="A23" s="7" t="s">
        <v>45</v>
      </c>
      <c r="B23" s="9" t="s">
        <v>79</v>
      </c>
      <c r="C23" s="3" t="s">
        <v>30</v>
      </c>
      <c r="D23" s="3"/>
      <c r="E23" s="8">
        <v>12426.66</v>
      </c>
    </row>
    <row r="24" spans="1:7" x14ac:dyDescent="0.25">
      <c r="A24" s="7" t="s">
        <v>43</v>
      </c>
      <c r="B24" s="9" t="s">
        <v>79</v>
      </c>
      <c r="C24" s="3" t="s">
        <v>30</v>
      </c>
      <c r="D24" s="3"/>
      <c r="E24" s="8">
        <v>13218.86</v>
      </c>
    </row>
    <row r="25" spans="1:7" x14ac:dyDescent="0.25">
      <c r="A25" s="7" t="s">
        <v>46</v>
      </c>
      <c r="B25" s="9" t="s">
        <v>79</v>
      </c>
      <c r="C25" s="3" t="s">
        <v>30</v>
      </c>
      <c r="D25" s="3"/>
      <c r="E25" s="8">
        <v>3167.19</v>
      </c>
    </row>
    <row r="26" spans="1:7" x14ac:dyDescent="0.25">
      <c r="A26" s="7" t="s">
        <v>44</v>
      </c>
      <c r="B26" s="9" t="s">
        <v>79</v>
      </c>
      <c r="C26" s="3" t="s">
        <v>30</v>
      </c>
      <c r="D26" s="3"/>
      <c r="E26" s="26">
        <v>0</v>
      </c>
    </row>
    <row r="27" spans="1:7" x14ac:dyDescent="0.25">
      <c r="A27" s="27" t="s">
        <v>47</v>
      </c>
      <c r="B27" s="9" t="s">
        <v>79</v>
      </c>
      <c r="C27" s="28" t="s">
        <v>30</v>
      </c>
      <c r="D27" s="3"/>
      <c r="E27" s="15">
        <v>4526.92</v>
      </c>
    </row>
    <row r="28" spans="1:7" x14ac:dyDescent="0.25">
      <c r="A28" s="27" t="s">
        <v>85</v>
      </c>
      <c r="B28" s="9" t="s">
        <v>79</v>
      </c>
      <c r="C28" s="28" t="s">
        <v>30</v>
      </c>
      <c r="D28" s="3"/>
      <c r="E28" s="15">
        <v>2620</v>
      </c>
    </row>
    <row r="29" spans="1:7" ht="30" x14ac:dyDescent="0.25">
      <c r="A29" s="27" t="s">
        <v>81</v>
      </c>
      <c r="B29" s="9" t="s">
        <v>83</v>
      </c>
      <c r="C29" s="28" t="s">
        <v>60</v>
      </c>
      <c r="D29" s="3">
        <v>8</v>
      </c>
      <c r="E29" s="15">
        <f>D29*286.24</f>
        <v>2289.92</v>
      </c>
    </row>
    <row r="30" spans="1:7" s="45" customFormat="1" x14ac:dyDescent="0.25">
      <c r="A30" s="27" t="s">
        <v>59</v>
      </c>
      <c r="B30" s="30" t="s">
        <v>83</v>
      </c>
      <c r="C30" s="28" t="s">
        <v>60</v>
      </c>
      <c r="D30" s="28">
        <v>4</v>
      </c>
      <c r="E30" s="15">
        <f t="shared" ref="E30:E31" si="0">D30*286.24</f>
        <v>1144.96</v>
      </c>
    </row>
    <row r="31" spans="1:7" ht="30" x14ac:dyDescent="0.25">
      <c r="A31" s="39" t="s">
        <v>82</v>
      </c>
      <c r="B31" s="46" t="s">
        <v>84</v>
      </c>
      <c r="C31" s="28" t="s">
        <v>60</v>
      </c>
      <c r="D31" s="28">
        <v>8</v>
      </c>
      <c r="E31" s="15">
        <f t="shared" si="0"/>
        <v>2289.92</v>
      </c>
    </row>
    <row r="32" spans="1:7" x14ac:dyDescent="0.25">
      <c r="A32" s="47"/>
      <c r="B32" s="46"/>
      <c r="C32" s="28"/>
      <c r="D32" s="28"/>
      <c r="E32" s="31"/>
    </row>
    <row r="33" spans="1:6" s="14" customFormat="1" ht="14.25" x14ac:dyDescent="0.2">
      <c r="A33" s="10" t="s">
        <v>28</v>
      </c>
      <c r="B33" s="11"/>
      <c r="C33" s="12"/>
      <c r="D33" s="12"/>
      <c r="E33" s="13">
        <f>SUM(E20:E32)</f>
        <v>361282.00199999992</v>
      </c>
      <c r="F33" s="25"/>
    </row>
    <row r="35" spans="1:6" ht="36.75" customHeight="1" x14ac:dyDescent="0.25">
      <c r="A35" s="60" t="s">
        <v>86</v>
      </c>
      <c r="B35" s="60"/>
      <c r="C35" s="60"/>
      <c r="D35" s="60"/>
      <c r="E35" s="60"/>
    </row>
    <row r="36" spans="1:6" ht="33" customHeight="1" x14ac:dyDescent="0.25">
      <c r="A36" s="58" t="s">
        <v>19</v>
      </c>
      <c r="B36" s="58"/>
      <c r="C36" s="58"/>
      <c r="D36" s="58"/>
      <c r="E36" s="58"/>
    </row>
    <row r="37" spans="1:6" x14ac:dyDescent="0.25">
      <c r="A37" s="58" t="s">
        <v>18</v>
      </c>
      <c r="B37" s="58"/>
      <c r="C37" s="58"/>
      <c r="D37" s="58"/>
      <c r="E37" s="58"/>
    </row>
    <row r="38" spans="1:6" x14ac:dyDescent="0.25">
      <c r="A38" s="58" t="s">
        <v>31</v>
      </c>
      <c r="B38" s="58"/>
      <c r="C38" s="58"/>
      <c r="D38" s="58"/>
      <c r="E38" s="58"/>
    </row>
    <row r="39" spans="1:6" x14ac:dyDescent="0.25">
      <c r="A39" s="58" t="s">
        <v>16</v>
      </c>
      <c r="B39" s="58"/>
      <c r="C39" s="58"/>
      <c r="D39" s="58"/>
      <c r="E39" s="58"/>
    </row>
    <row r="40" spans="1:6" x14ac:dyDescent="0.25">
      <c r="A40" s="59" t="s">
        <v>4</v>
      </c>
      <c r="B40" s="59"/>
      <c r="C40" s="59"/>
      <c r="D40" s="59"/>
      <c r="E40" s="59"/>
    </row>
    <row r="41" spans="1:6" x14ac:dyDescent="0.25">
      <c r="A41" s="58" t="s">
        <v>16</v>
      </c>
      <c r="B41" s="58"/>
      <c r="C41" s="58"/>
      <c r="D41" s="58"/>
      <c r="E41" s="58"/>
    </row>
    <row r="42" spans="1:6" x14ac:dyDescent="0.25">
      <c r="A42" s="55" t="s">
        <v>50</v>
      </c>
      <c r="B42" s="55"/>
      <c r="C42" s="55"/>
      <c r="D42" s="55"/>
      <c r="E42" s="5"/>
    </row>
    <row r="43" spans="1:6" x14ac:dyDescent="0.25">
      <c r="B43" s="56" t="s">
        <v>17</v>
      </c>
      <c r="C43" s="56"/>
      <c r="D43" s="56"/>
      <c r="E43" s="6" t="s">
        <v>5</v>
      </c>
    </row>
    <row r="44" spans="1:6" x14ac:dyDescent="0.25">
      <c r="A44" s="48"/>
      <c r="B44" s="48"/>
      <c r="C44" s="48"/>
      <c r="D44" s="48"/>
      <c r="E44" s="48"/>
    </row>
    <row r="45" spans="1:6" x14ac:dyDescent="0.25">
      <c r="A45" s="55" t="s">
        <v>41</v>
      </c>
      <c r="B45" s="55"/>
      <c r="C45" s="55"/>
      <c r="D45" s="55"/>
      <c r="E45" s="5"/>
    </row>
    <row r="46" spans="1:6" x14ac:dyDescent="0.25">
      <c r="B46" s="57" t="s">
        <v>17</v>
      </c>
      <c r="C46" s="57"/>
      <c r="D46" s="57"/>
      <c r="E46" s="6" t="s">
        <v>5</v>
      </c>
    </row>
    <row r="47" spans="1:6" x14ac:dyDescent="0.25">
      <c r="A47" s="51" t="s">
        <v>80</v>
      </c>
    </row>
    <row r="48" spans="1:6" x14ac:dyDescent="0.25">
      <c r="A48" s="14" t="s">
        <v>32</v>
      </c>
    </row>
    <row r="49" spans="1:6" x14ac:dyDescent="0.25">
      <c r="A49" s="2" t="s">
        <v>38</v>
      </c>
      <c r="B49" s="16">
        <f>'2 кв'!B56</f>
        <v>84984.84999999986</v>
      </c>
    </row>
    <row r="50" spans="1:6" x14ac:dyDescent="0.25">
      <c r="A50" s="2" t="s">
        <v>87</v>
      </c>
      <c r="B50" s="17"/>
    </row>
    <row r="51" spans="1:6" x14ac:dyDescent="0.25">
      <c r="A51" s="2" t="s">
        <v>33</v>
      </c>
      <c r="B51" s="29">
        <v>396739.94</v>
      </c>
    </row>
    <row r="52" spans="1:6" x14ac:dyDescent="0.25">
      <c r="A52" s="2" t="s">
        <v>48</v>
      </c>
      <c r="B52" s="29">
        <f>150*2</f>
        <v>300</v>
      </c>
    </row>
    <row r="53" spans="1:6" ht="30" x14ac:dyDescent="0.25">
      <c r="A53" s="50" t="s">
        <v>36</v>
      </c>
      <c r="B53" s="17">
        <f>E33</f>
        <v>361282.00199999992</v>
      </c>
      <c r="F53" s="24"/>
    </row>
    <row r="54" spans="1:6" x14ac:dyDescent="0.25">
      <c r="A54" s="18" t="s">
        <v>34</v>
      </c>
      <c r="B54" s="16">
        <f>B49+B51+B52-B53</f>
        <v>120742.78799999994</v>
      </c>
    </row>
  </sheetData>
  <mergeCells count="27">
    <mergeCell ref="A8:E8"/>
    <mergeCell ref="A1:E1"/>
    <mergeCell ref="A2:E2"/>
    <mergeCell ref="A3:E3"/>
    <mergeCell ref="A6:E6"/>
    <mergeCell ref="A7:E7"/>
    <mergeCell ref="A36:E36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35:E35"/>
    <mergeCell ref="B43:D43"/>
    <mergeCell ref="A45:D45"/>
    <mergeCell ref="B46:D46"/>
    <mergeCell ref="A37:E37"/>
    <mergeCell ref="A38:E38"/>
    <mergeCell ref="A39:E39"/>
    <mergeCell ref="A40:E40"/>
    <mergeCell ref="A41:E41"/>
    <mergeCell ref="A42:D42"/>
  </mergeCells>
  <printOptions horizontalCentered="1"/>
  <pageMargins left="0.27559055118110237" right="0.19685039370078741" top="0.59055118110236227" bottom="0.78740157480314965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view="pageBreakPreview" topLeftCell="A41" zoomScaleSheetLayoutView="100" workbookViewId="0">
      <selection activeCell="A30" sqref="A30"/>
    </sheetView>
  </sheetViews>
  <sheetFormatPr defaultColWidth="9.140625" defaultRowHeight="15" x14ac:dyDescent="0.25"/>
  <cols>
    <col min="1" max="1" width="33.28515625" style="2" customWidth="1"/>
    <col min="2" max="2" width="22.5703125" style="2" customWidth="1"/>
    <col min="3" max="3" width="12" style="2" customWidth="1"/>
    <col min="4" max="4" width="16" style="2" customWidth="1"/>
    <col min="5" max="5" width="14.140625" style="2" customWidth="1"/>
    <col min="6" max="6" width="13.140625" style="2" bestFit="1" customWidth="1"/>
    <col min="7" max="16384" width="9.140625" style="2"/>
  </cols>
  <sheetData>
    <row r="1" spans="1:5" ht="15.75" x14ac:dyDescent="0.25">
      <c r="A1" s="67" t="s">
        <v>10</v>
      </c>
      <c r="B1" s="67"/>
      <c r="C1" s="67"/>
      <c r="D1" s="67"/>
      <c r="E1" s="67"/>
    </row>
    <row r="2" spans="1:5" ht="32.25" customHeight="1" x14ac:dyDescent="0.25">
      <c r="A2" s="68" t="s">
        <v>11</v>
      </c>
      <c r="B2" s="69"/>
      <c r="C2" s="69"/>
      <c r="D2" s="69"/>
      <c r="E2" s="69"/>
    </row>
    <row r="3" spans="1:5" x14ac:dyDescent="0.25">
      <c r="A3" s="70" t="s">
        <v>88</v>
      </c>
      <c r="B3" s="70"/>
      <c r="C3" s="70"/>
      <c r="D3" s="70"/>
      <c r="E3" s="70"/>
    </row>
    <row r="4" spans="1:5" s="1" customFormat="1" ht="15.75" x14ac:dyDescent="0.25">
      <c r="A4" s="32" t="s">
        <v>12</v>
      </c>
      <c r="B4" s="33"/>
      <c r="C4" s="33"/>
      <c r="D4" s="32"/>
      <c r="E4" s="37" t="s">
        <v>89</v>
      </c>
    </row>
    <row r="5" spans="1:5" x14ac:dyDescent="0.25">
      <c r="A5" s="53"/>
      <c r="B5" s="4"/>
      <c r="C5" s="4"/>
      <c r="D5" s="4"/>
      <c r="E5" s="4"/>
    </row>
    <row r="6" spans="1:5" ht="17.25" customHeight="1" x14ac:dyDescent="0.25">
      <c r="A6" s="58" t="s">
        <v>0</v>
      </c>
      <c r="B6" s="58"/>
      <c r="C6" s="58"/>
      <c r="D6" s="58"/>
      <c r="E6" s="58"/>
    </row>
    <row r="7" spans="1:5" x14ac:dyDescent="0.25">
      <c r="A7" s="66" t="s">
        <v>20</v>
      </c>
      <c r="B7" s="66"/>
      <c r="C7" s="66"/>
      <c r="D7" s="66"/>
      <c r="E7" s="66"/>
    </row>
    <row r="8" spans="1:5" x14ac:dyDescent="0.25">
      <c r="A8" s="61" t="s">
        <v>1</v>
      </c>
      <c r="B8" s="61"/>
      <c r="C8" s="61"/>
      <c r="D8" s="61"/>
      <c r="E8" s="61"/>
    </row>
    <row r="9" spans="1:5" ht="16.149999999999999" customHeight="1" x14ac:dyDescent="0.25">
      <c r="A9" s="58" t="s">
        <v>39</v>
      </c>
      <c r="B9" s="58"/>
      <c r="C9" s="58"/>
      <c r="D9" s="58"/>
      <c r="E9" s="58"/>
    </row>
    <row r="10" spans="1:5" ht="24" customHeight="1" x14ac:dyDescent="0.25">
      <c r="A10" s="62" t="s">
        <v>13</v>
      </c>
      <c r="B10" s="63"/>
      <c r="C10" s="63"/>
      <c r="D10" s="63"/>
      <c r="E10" s="63"/>
    </row>
    <row r="11" spans="1:5" ht="29.25" customHeight="1" x14ac:dyDescent="0.25">
      <c r="A11" s="58" t="s">
        <v>40</v>
      </c>
      <c r="B11" s="58"/>
      <c r="C11" s="58"/>
      <c r="D11" s="58"/>
      <c r="E11" s="58"/>
    </row>
    <row r="12" spans="1:5" ht="15.75" customHeight="1" x14ac:dyDescent="0.25">
      <c r="A12" s="58" t="s">
        <v>26</v>
      </c>
      <c r="B12" s="58"/>
      <c r="C12" s="58"/>
      <c r="D12" s="58"/>
      <c r="E12" s="58"/>
    </row>
    <row r="13" spans="1:5" ht="17.25" customHeight="1" x14ac:dyDescent="0.25">
      <c r="A13" s="58" t="s">
        <v>49</v>
      </c>
      <c r="B13" s="58"/>
      <c r="C13" s="58"/>
      <c r="D13" s="58"/>
      <c r="E13" s="58"/>
    </row>
    <row r="14" spans="1:5" ht="11.45" customHeight="1" x14ac:dyDescent="0.25">
      <c r="A14" s="61" t="s">
        <v>14</v>
      </c>
      <c r="B14" s="64"/>
      <c r="C14" s="64"/>
      <c r="D14" s="64"/>
      <c r="E14" s="64"/>
    </row>
    <row r="15" spans="1:5" ht="27" customHeight="1" x14ac:dyDescent="0.25">
      <c r="A15" s="58" t="s">
        <v>15</v>
      </c>
      <c r="B15" s="58"/>
      <c r="C15" s="58"/>
      <c r="D15" s="58"/>
      <c r="E15" s="58"/>
    </row>
    <row r="16" spans="1:5" ht="59.45" customHeight="1" x14ac:dyDescent="0.25">
      <c r="A16" s="58" t="s">
        <v>21</v>
      </c>
      <c r="B16" s="58"/>
      <c r="C16" s="58"/>
      <c r="D16" s="58"/>
      <c r="E16" s="58"/>
    </row>
    <row r="17" spans="1:7" ht="30.6" customHeight="1" x14ac:dyDescent="0.25">
      <c r="A17" s="65" t="s">
        <v>22</v>
      </c>
      <c r="B17" s="65"/>
      <c r="C17" s="65"/>
      <c r="D17" s="65"/>
      <c r="E17" s="65"/>
    </row>
    <row r="18" spans="1:7" x14ac:dyDescent="0.25">
      <c r="A18" s="65"/>
      <c r="B18" s="65"/>
      <c r="C18" s="65"/>
      <c r="D18" s="65"/>
      <c r="E18" s="65"/>
      <c r="F18" s="2">
        <v>4216.7</v>
      </c>
      <c r="G18" s="2">
        <v>3</v>
      </c>
    </row>
    <row r="19" spans="1:7" ht="111.75" customHeight="1" x14ac:dyDescent="0.25">
      <c r="A19" s="3" t="s">
        <v>6</v>
      </c>
      <c r="B19" s="3" t="s">
        <v>9</v>
      </c>
      <c r="C19" s="3" t="s">
        <v>2</v>
      </c>
      <c r="D19" s="3" t="s">
        <v>8</v>
      </c>
      <c r="E19" s="3" t="s">
        <v>7</v>
      </c>
    </row>
    <row r="20" spans="1:7" ht="48.75" customHeight="1" x14ac:dyDescent="0.25">
      <c r="A20" s="38" t="s">
        <v>42</v>
      </c>
      <c r="B20" s="9" t="s">
        <v>23</v>
      </c>
      <c r="C20" s="3" t="s">
        <v>3</v>
      </c>
      <c r="D20" s="3">
        <v>18.41</v>
      </c>
      <c r="E20" s="23">
        <f>D20*F18*G18</f>
        <v>232888.34100000001</v>
      </c>
    </row>
    <row r="21" spans="1:7" ht="30" x14ac:dyDescent="0.25">
      <c r="A21" s="7" t="s">
        <v>24</v>
      </c>
      <c r="B21" s="9" t="s">
        <v>25</v>
      </c>
      <c r="C21" s="3" t="s">
        <v>3</v>
      </c>
      <c r="D21" s="3"/>
      <c r="E21" s="15">
        <v>0</v>
      </c>
    </row>
    <row r="22" spans="1:7" x14ac:dyDescent="0.25">
      <c r="A22" s="7" t="s">
        <v>37</v>
      </c>
      <c r="B22" s="19" t="s">
        <v>27</v>
      </c>
      <c r="C22" s="21" t="s">
        <v>3</v>
      </c>
      <c r="D22" s="21">
        <v>6.51</v>
      </c>
      <c r="E22" s="22">
        <f>D22*F18*G18</f>
        <v>82352.150999999983</v>
      </c>
    </row>
    <row r="23" spans="1:7" x14ac:dyDescent="0.25">
      <c r="A23" s="7" t="s">
        <v>45</v>
      </c>
      <c r="B23" s="9" t="s">
        <v>93</v>
      </c>
      <c r="C23" s="3" t="s">
        <v>30</v>
      </c>
      <c r="D23" s="3"/>
      <c r="E23" s="8">
        <v>12842.99</v>
      </c>
    </row>
    <row r="24" spans="1:7" x14ac:dyDescent="0.25">
      <c r="A24" s="7" t="s">
        <v>43</v>
      </c>
      <c r="B24" s="9" t="s">
        <v>93</v>
      </c>
      <c r="C24" s="3" t="s">
        <v>30</v>
      </c>
      <c r="D24" s="3"/>
      <c r="E24" s="8">
        <v>19496.68</v>
      </c>
    </row>
    <row r="25" spans="1:7" x14ac:dyDescent="0.25">
      <c r="A25" s="7" t="s">
        <v>46</v>
      </c>
      <c r="B25" s="9" t="s">
        <v>93</v>
      </c>
      <c r="C25" s="3" t="s">
        <v>30</v>
      </c>
      <c r="D25" s="3"/>
      <c r="E25" s="8">
        <v>4671.3999999999996</v>
      </c>
    </row>
    <row r="26" spans="1:7" x14ac:dyDescent="0.25">
      <c r="A26" s="7" t="s">
        <v>44</v>
      </c>
      <c r="B26" s="9" t="s">
        <v>93</v>
      </c>
      <c r="C26" s="3" t="s">
        <v>30</v>
      </c>
      <c r="D26" s="3"/>
      <c r="E26" s="26">
        <v>0</v>
      </c>
    </row>
    <row r="27" spans="1:7" x14ac:dyDescent="0.25">
      <c r="A27" s="27" t="s">
        <v>47</v>
      </c>
      <c r="B27" s="9" t="s">
        <v>93</v>
      </c>
      <c r="C27" s="28" t="s">
        <v>30</v>
      </c>
      <c r="D27" s="3"/>
      <c r="E27" s="15">
        <v>20436.46</v>
      </c>
    </row>
    <row r="28" spans="1:7" x14ac:dyDescent="0.25">
      <c r="A28" s="27" t="s">
        <v>90</v>
      </c>
      <c r="B28" s="9" t="s">
        <v>94</v>
      </c>
      <c r="C28" s="28" t="s">
        <v>60</v>
      </c>
      <c r="D28" s="3">
        <v>4</v>
      </c>
      <c r="E28" s="15">
        <f>D28*286.24</f>
        <v>1144.96</v>
      </c>
    </row>
    <row r="29" spans="1:7" x14ac:dyDescent="0.25">
      <c r="A29" s="27" t="s">
        <v>91</v>
      </c>
      <c r="B29" s="9" t="s">
        <v>94</v>
      </c>
      <c r="C29" s="28" t="s">
        <v>60</v>
      </c>
      <c r="D29" s="3">
        <v>24</v>
      </c>
      <c r="E29" s="15">
        <f>D29*286.24</f>
        <v>6869.76</v>
      </c>
    </row>
    <row r="30" spans="1:7" s="45" customFormat="1" ht="30" x14ac:dyDescent="0.25">
      <c r="A30" s="27" t="s">
        <v>92</v>
      </c>
      <c r="B30" s="9" t="s">
        <v>95</v>
      </c>
      <c r="C30" s="28" t="s">
        <v>30</v>
      </c>
      <c r="D30" s="28"/>
      <c r="E30" s="15">
        <v>30652.71</v>
      </c>
    </row>
    <row r="31" spans="1:7" ht="30" x14ac:dyDescent="0.25">
      <c r="A31" s="39" t="s">
        <v>96</v>
      </c>
      <c r="B31" s="9" t="s">
        <v>95</v>
      </c>
      <c r="C31" s="28" t="s">
        <v>60</v>
      </c>
      <c r="D31" s="28">
        <v>3</v>
      </c>
      <c r="E31" s="15">
        <f t="shared" ref="E30:E31" si="0">D31*286.24</f>
        <v>858.72</v>
      </c>
    </row>
    <row r="32" spans="1:7" x14ac:dyDescent="0.25">
      <c r="A32" s="47"/>
      <c r="B32" s="46"/>
      <c r="C32" s="28"/>
      <c r="D32" s="28"/>
      <c r="E32" s="31"/>
    </row>
    <row r="33" spans="1:6" s="14" customFormat="1" ht="14.25" x14ac:dyDescent="0.2">
      <c r="A33" s="10" t="s">
        <v>28</v>
      </c>
      <c r="B33" s="11"/>
      <c r="C33" s="12"/>
      <c r="D33" s="12">
        <f>SUM(D28:D32)</f>
        <v>31</v>
      </c>
      <c r="E33" s="13">
        <f>SUM(E20:E32)</f>
        <v>412214.17200000002</v>
      </c>
      <c r="F33" s="25"/>
    </row>
    <row r="35" spans="1:6" ht="36.75" customHeight="1" x14ac:dyDescent="0.25">
      <c r="A35" s="60" t="s">
        <v>98</v>
      </c>
      <c r="B35" s="60"/>
      <c r="C35" s="60"/>
      <c r="D35" s="60"/>
      <c r="E35" s="60"/>
    </row>
    <row r="36" spans="1:6" ht="33" customHeight="1" x14ac:dyDescent="0.25">
      <c r="A36" s="58" t="s">
        <v>19</v>
      </c>
      <c r="B36" s="58"/>
      <c r="C36" s="58"/>
      <c r="D36" s="58"/>
      <c r="E36" s="58"/>
    </row>
    <row r="37" spans="1:6" x14ac:dyDescent="0.25">
      <c r="A37" s="58" t="s">
        <v>18</v>
      </c>
      <c r="B37" s="58"/>
      <c r="C37" s="58"/>
      <c r="D37" s="58"/>
      <c r="E37" s="58"/>
    </row>
    <row r="38" spans="1:6" x14ac:dyDescent="0.25">
      <c r="A38" s="58" t="s">
        <v>31</v>
      </c>
      <c r="B38" s="58"/>
      <c r="C38" s="58"/>
      <c r="D38" s="58"/>
      <c r="E38" s="58"/>
    </row>
    <row r="39" spans="1:6" x14ac:dyDescent="0.25">
      <c r="A39" s="58" t="s">
        <v>16</v>
      </c>
      <c r="B39" s="58"/>
      <c r="C39" s="58"/>
      <c r="D39" s="58"/>
      <c r="E39" s="58"/>
    </row>
    <row r="40" spans="1:6" x14ac:dyDescent="0.25">
      <c r="A40" s="59" t="s">
        <v>4</v>
      </c>
      <c r="B40" s="59"/>
      <c r="C40" s="59"/>
      <c r="D40" s="59"/>
      <c r="E40" s="59"/>
    </row>
    <row r="41" spans="1:6" x14ac:dyDescent="0.25">
      <c r="A41" s="58" t="s">
        <v>16</v>
      </c>
      <c r="B41" s="58"/>
      <c r="C41" s="58"/>
      <c r="D41" s="58"/>
      <c r="E41" s="58"/>
    </row>
    <row r="42" spans="1:6" x14ac:dyDescent="0.25">
      <c r="A42" s="55" t="s">
        <v>50</v>
      </c>
      <c r="B42" s="55"/>
      <c r="C42" s="55"/>
      <c r="D42" s="55"/>
      <c r="E42" s="5"/>
    </row>
    <row r="43" spans="1:6" x14ac:dyDescent="0.25">
      <c r="B43" s="56" t="s">
        <v>17</v>
      </c>
      <c r="C43" s="56"/>
      <c r="D43" s="56"/>
      <c r="E43" s="6" t="s">
        <v>5</v>
      </c>
    </row>
    <row r="44" spans="1:6" x14ac:dyDescent="0.25">
      <c r="A44" s="52"/>
      <c r="B44" s="52"/>
      <c r="C44" s="52"/>
      <c r="D44" s="52"/>
      <c r="E44" s="52"/>
    </row>
    <row r="45" spans="1:6" x14ac:dyDescent="0.25">
      <c r="A45" s="55" t="s">
        <v>41</v>
      </c>
      <c r="B45" s="55"/>
      <c r="C45" s="55"/>
      <c r="D45" s="55"/>
      <c r="E45" s="5"/>
    </row>
    <row r="46" spans="1:6" x14ac:dyDescent="0.25">
      <c r="B46" s="57" t="s">
        <v>17</v>
      </c>
      <c r="C46" s="57"/>
      <c r="D46" s="57"/>
      <c r="E46" s="6" t="s">
        <v>5</v>
      </c>
    </row>
    <row r="47" spans="1:6" x14ac:dyDescent="0.25">
      <c r="A47" s="51" t="s">
        <v>80</v>
      </c>
    </row>
    <row r="48" spans="1:6" x14ac:dyDescent="0.25">
      <c r="A48" s="14" t="s">
        <v>32</v>
      </c>
    </row>
    <row r="49" spans="1:6" x14ac:dyDescent="0.25">
      <c r="A49" s="2" t="s">
        <v>38</v>
      </c>
      <c r="B49" s="16">
        <f>'3кв'!B54</f>
        <v>120742.78799999994</v>
      </c>
    </row>
    <row r="50" spans="1:6" x14ac:dyDescent="0.25">
      <c r="A50" s="2" t="s">
        <v>97</v>
      </c>
      <c r="B50" s="17"/>
    </row>
    <row r="51" spans="1:6" x14ac:dyDescent="0.25">
      <c r="A51" s="2" t="s">
        <v>33</v>
      </c>
      <c r="B51" s="29">
        <v>399919.96</v>
      </c>
    </row>
    <row r="52" spans="1:6" x14ac:dyDescent="0.25">
      <c r="B52" s="29"/>
    </row>
    <row r="53" spans="1:6" ht="30" x14ac:dyDescent="0.25">
      <c r="A53" s="54" t="s">
        <v>36</v>
      </c>
      <c r="B53" s="17">
        <f>E33</f>
        <v>412214.17200000002</v>
      </c>
      <c r="F53" s="24"/>
    </row>
    <row r="54" spans="1:6" x14ac:dyDescent="0.25">
      <c r="A54" s="18" t="s">
        <v>34</v>
      </c>
      <c r="B54" s="16">
        <f>B49+B51+B52-B53</f>
        <v>108448.57599999994</v>
      </c>
    </row>
  </sheetData>
  <mergeCells count="27">
    <mergeCell ref="B43:D43"/>
    <mergeCell ref="A45:D45"/>
    <mergeCell ref="B46:D46"/>
    <mergeCell ref="A37:E37"/>
    <mergeCell ref="A38:E38"/>
    <mergeCell ref="A39:E39"/>
    <mergeCell ref="A40:E40"/>
    <mergeCell ref="A41:E41"/>
    <mergeCell ref="A42:D42"/>
    <mergeCell ref="A15:E15"/>
    <mergeCell ref="A16:E16"/>
    <mergeCell ref="A17:E17"/>
    <mergeCell ref="A18:E18"/>
    <mergeCell ref="A35:E35"/>
    <mergeCell ref="A36:E36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27559055118110237" right="0.19685039370078741" top="0.59055118110236227" bottom="0.78740157480314965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view="pageBreakPreview" topLeftCell="A28" zoomScaleSheetLayoutView="100" workbookViewId="0">
      <selection activeCell="C23" sqref="C23"/>
    </sheetView>
  </sheetViews>
  <sheetFormatPr defaultRowHeight="15.75" x14ac:dyDescent="0.25"/>
  <cols>
    <col min="1" max="1" width="9.7109375" style="1" customWidth="1"/>
    <col min="2" max="2" width="70.85546875" style="1" customWidth="1"/>
    <col min="3" max="3" width="16.5703125" style="1" customWidth="1"/>
    <col min="4" max="4" width="15.7109375" style="1" customWidth="1"/>
    <col min="5" max="5" width="14.7109375" style="1" customWidth="1"/>
    <col min="6" max="6" width="12.42578125" style="1" customWidth="1"/>
    <col min="7" max="7" width="12" style="1" customWidth="1"/>
    <col min="8" max="8" width="13.5703125" style="1" customWidth="1"/>
    <col min="9" max="16384" width="9.140625" style="1"/>
  </cols>
  <sheetData>
    <row r="1" spans="1:5" x14ac:dyDescent="0.25">
      <c r="A1" s="71" t="s">
        <v>99</v>
      </c>
      <c r="B1" s="71"/>
      <c r="C1" s="71"/>
      <c r="D1" s="72"/>
    </row>
    <row r="2" spans="1:5" x14ac:dyDescent="0.25">
      <c r="A2" s="73" t="s">
        <v>100</v>
      </c>
      <c r="B2" s="73"/>
      <c r="C2" s="73"/>
      <c r="D2" s="74"/>
    </row>
    <row r="3" spans="1:5" x14ac:dyDescent="0.25">
      <c r="A3" s="73" t="s">
        <v>101</v>
      </c>
      <c r="B3" s="73"/>
      <c r="C3" s="73"/>
      <c r="D3" s="74"/>
    </row>
    <row r="4" spans="1:5" x14ac:dyDescent="0.25">
      <c r="A4" s="71" t="s">
        <v>126</v>
      </c>
      <c r="B4" s="71"/>
      <c r="C4" s="71"/>
      <c r="D4" s="72"/>
    </row>
    <row r="5" spans="1:5" x14ac:dyDescent="0.25">
      <c r="A5" s="75"/>
      <c r="B5" s="75"/>
      <c r="C5" s="75"/>
    </row>
    <row r="6" spans="1:5" x14ac:dyDescent="0.25">
      <c r="A6" s="74"/>
      <c r="B6" s="76" t="s">
        <v>102</v>
      </c>
      <c r="C6" s="77">
        <f>'1кв'!B50</f>
        <v>53353.52</v>
      </c>
      <c r="D6" s="78"/>
    </row>
    <row r="7" spans="1:5" x14ac:dyDescent="0.25">
      <c r="A7" s="79" t="s">
        <v>103</v>
      </c>
      <c r="B7" s="76" t="s">
        <v>127</v>
      </c>
      <c r="C7" s="77"/>
      <c r="D7" s="78"/>
    </row>
    <row r="8" spans="1:5" x14ac:dyDescent="0.25">
      <c r="A8" s="74"/>
      <c r="B8" s="80" t="s">
        <v>104</v>
      </c>
      <c r="C8" s="77"/>
      <c r="D8" s="78"/>
    </row>
    <row r="9" spans="1:5" x14ac:dyDescent="0.25">
      <c r="A9" s="74"/>
      <c r="B9" s="81" t="s">
        <v>130</v>
      </c>
      <c r="C9" s="77"/>
      <c r="D9" s="78"/>
    </row>
    <row r="10" spans="1:5" x14ac:dyDescent="0.25">
      <c r="A10" s="74"/>
      <c r="B10" s="81" t="s">
        <v>128</v>
      </c>
      <c r="C10" s="77"/>
      <c r="D10" s="78"/>
    </row>
    <row r="11" spans="1:5" x14ac:dyDescent="0.25">
      <c r="A11" s="74"/>
      <c r="B11" s="81" t="s">
        <v>129</v>
      </c>
      <c r="C11" s="77"/>
      <c r="D11" s="78"/>
    </row>
    <row r="12" spans="1:5" x14ac:dyDescent="0.25">
      <c r="A12" s="74"/>
      <c r="B12" s="81" t="s">
        <v>131</v>
      </c>
      <c r="C12" s="77"/>
      <c r="D12" s="78"/>
    </row>
    <row r="13" spans="1:5" x14ac:dyDescent="0.25">
      <c r="B13" s="82" t="s">
        <v>105</v>
      </c>
      <c r="C13" s="83">
        <f>'1кв'!B52+'2 кв'!B53+'3кв'!B51+'4кв'!B51</f>
        <v>1541212.13</v>
      </c>
      <c r="D13" s="84"/>
      <c r="E13" s="85"/>
    </row>
    <row r="14" spans="1:5" x14ac:dyDescent="0.25">
      <c r="B14" s="81" t="s">
        <v>106</v>
      </c>
      <c r="C14" s="83">
        <f>'1кв'!B53+'2 кв'!B54+'3кв'!B52+'4кв'!B52</f>
        <v>1200</v>
      </c>
      <c r="D14" s="84"/>
    </row>
    <row r="15" spans="1:5" x14ac:dyDescent="0.25">
      <c r="A15" s="86"/>
      <c r="B15" s="82" t="s">
        <v>107</v>
      </c>
      <c r="C15" s="87">
        <f>SUM(C13:C14)</f>
        <v>1542412.13</v>
      </c>
      <c r="D15" s="78"/>
    </row>
    <row r="16" spans="1:5" x14ac:dyDescent="0.25">
      <c r="B16" s="88"/>
      <c r="C16" s="88"/>
      <c r="D16" s="89"/>
    </row>
    <row r="17" spans="1:7" ht="17.25" customHeight="1" x14ac:dyDescent="0.25">
      <c r="A17" s="90" t="s">
        <v>108</v>
      </c>
      <c r="B17" s="38" t="s">
        <v>42</v>
      </c>
      <c r="C17" s="83">
        <f>'1кв'!E20+'2 кв'!E20+'3кв'!E20+'4кв'!E20</f>
        <v>890567.04</v>
      </c>
      <c r="D17" s="89"/>
    </row>
    <row r="18" spans="1:7" x14ac:dyDescent="0.25">
      <c r="A18" s="90"/>
      <c r="B18" s="92" t="s">
        <v>109</v>
      </c>
      <c r="C18" s="83">
        <f>'1кв'!E21+'2 кв'!E21+'3кв'!E21+'4кв'!E21</f>
        <v>4357.08</v>
      </c>
      <c r="D18" s="89"/>
    </row>
    <row r="19" spans="1:7" ht="15" customHeight="1" x14ac:dyDescent="0.25">
      <c r="A19" s="90"/>
      <c r="B19" s="91" t="s">
        <v>37</v>
      </c>
      <c r="C19" s="83">
        <f>'1кв'!E22+'2 кв'!E22+'3кв'!E22+'4кв'!E22</f>
        <v>318023.51399999997</v>
      </c>
      <c r="D19" s="89"/>
    </row>
    <row r="20" spans="1:7" x14ac:dyDescent="0.25">
      <c r="A20" s="90"/>
      <c r="B20" s="81" t="s">
        <v>45</v>
      </c>
      <c r="C20" s="83">
        <f>'1кв'!E23+'2 кв'!E23+'3кв'!E23+'4кв'!E23</f>
        <v>48583.6</v>
      </c>
      <c r="D20" s="89"/>
    </row>
    <row r="21" spans="1:7" x14ac:dyDescent="0.25">
      <c r="A21" s="90"/>
      <c r="B21" s="81" t="s">
        <v>43</v>
      </c>
      <c r="C21" s="83">
        <f>'1кв'!E24+'2 кв'!E24+'3кв'!E24+'4кв'!E24</f>
        <v>66250.58</v>
      </c>
      <c r="D21" s="89"/>
    </row>
    <row r="22" spans="1:7" x14ac:dyDescent="0.25">
      <c r="A22" s="90"/>
      <c r="B22" s="81" t="s">
        <v>46</v>
      </c>
      <c r="C22" s="83">
        <f>'1кв'!E25+'2 кв'!E25+'3кв'!E25+'4кв'!E25</f>
        <v>22002.68</v>
      </c>
      <c r="D22" s="89"/>
    </row>
    <row r="23" spans="1:7" x14ac:dyDescent="0.25">
      <c r="B23" s="81" t="s">
        <v>44</v>
      </c>
      <c r="C23" s="83">
        <f>'1кв'!E26+'2 кв'!E26+'3кв'!E26+'4кв'!E26</f>
        <v>3911.1</v>
      </c>
      <c r="D23" s="89"/>
      <c r="E23" s="85"/>
    </row>
    <row r="24" spans="1:7" x14ac:dyDescent="0.25">
      <c r="B24" s="93" t="s">
        <v>110</v>
      </c>
      <c r="C24" s="83">
        <f>'1кв'!E27+'2 кв'!E27+'3кв'!E27+'4кв'!E27</f>
        <v>49525.7</v>
      </c>
      <c r="D24" s="89"/>
      <c r="E24" s="85"/>
    </row>
    <row r="25" spans="1:7" x14ac:dyDescent="0.25">
      <c r="A25" s="90"/>
      <c r="B25" s="94" t="s">
        <v>132</v>
      </c>
      <c r="C25" s="95">
        <f>'1кв'!E30+'1кв'!E31+'1кв'!E32+'2 кв'!E29+'2 кв'!E30+'2 кв'!E31+'2 кв'!E32+'2 кв'!E33+'3кв'!E29+'3кв'!E30+'3кв'!E31+'4кв'!E28+'4кв'!E29+'4кв'!E31</f>
        <v>37484.400000000001</v>
      </c>
      <c r="D25" s="89"/>
    </row>
    <row r="26" spans="1:7" x14ac:dyDescent="0.25">
      <c r="A26" s="90"/>
      <c r="B26" s="80" t="s">
        <v>111</v>
      </c>
      <c r="C26" s="95">
        <f>SUM(C28:C33)</f>
        <v>46611.38</v>
      </c>
      <c r="D26" s="89"/>
    </row>
    <row r="27" spans="1:7" x14ac:dyDescent="0.25">
      <c r="A27" s="90"/>
      <c r="B27" s="80" t="s">
        <v>104</v>
      </c>
      <c r="C27" s="95"/>
      <c r="D27" s="89"/>
      <c r="G27" s="85"/>
    </row>
    <row r="28" spans="1:7" ht="31.5" x14ac:dyDescent="0.25">
      <c r="A28" s="90"/>
      <c r="B28" s="96" t="s">
        <v>112</v>
      </c>
      <c r="C28" s="97">
        <f>'1кв'!E28</f>
        <v>1827</v>
      </c>
      <c r="D28" s="89"/>
    </row>
    <row r="29" spans="1:7" x14ac:dyDescent="0.25">
      <c r="A29" s="90"/>
      <c r="B29" s="96" t="s">
        <v>133</v>
      </c>
      <c r="C29" s="97">
        <f>'1кв'!E29</f>
        <v>9311.67</v>
      </c>
      <c r="D29" s="89"/>
    </row>
    <row r="30" spans="1:7" x14ac:dyDescent="0.25">
      <c r="A30" s="90"/>
      <c r="B30" s="96" t="s">
        <v>113</v>
      </c>
      <c r="C30" s="97">
        <f>'2 кв'!E28</f>
        <v>2200</v>
      </c>
      <c r="D30" s="89"/>
    </row>
    <row r="31" spans="1:7" x14ac:dyDescent="0.25">
      <c r="A31" s="90"/>
      <c r="B31" s="96" t="s">
        <v>114</v>
      </c>
      <c r="C31" s="97">
        <f>'3кв'!E28</f>
        <v>2620</v>
      </c>
      <c r="D31" s="89"/>
    </row>
    <row r="32" spans="1:7" x14ac:dyDescent="0.25">
      <c r="A32" s="90"/>
      <c r="B32" s="96" t="s">
        <v>134</v>
      </c>
      <c r="C32" s="97">
        <f>'4кв'!E30</f>
        <v>30652.71</v>
      </c>
      <c r="D32" s="89"/>
    </row>
    <row r="33" spans="1:5" x14ac:dyDescent="0.25">
      <c r="A33" s="90"/>
      <c r="B33" s="96"/>
      <c r="C33" s="97"/>
      <c r="D33" s="89"/>
    </row>
    <row r="34" spans="1:5" x14ac:dyDescent="0.25">
      <c r="B34" s="98" t="s">
        <v>115</v>
      </c>
      <c r="C34" s="99">
        <f>SUM(C17:C26)</f>
        <v>1487317.074</v>
      </c>
      <c r="D34" s="89"/>
      <c r="E34" s="85"/>
    </row>
    <row r="35" spans="1:5" x14ac:dyDescent="0.25">
      <c r="B35" s="98" t="s">
        <v>116</v>
      </c>
      <c r="C35" s="100">
        <f>C6+C15-C34</f>
        <v>108448.57599999988</v>
      </c>
      <c r="D35" s="89"/>
    </row>
    <row r="36" spans="1:5" x14ac:dyDescent="0.25">
      <c r="B36" s="79"/>
      <c r="C36" s="79"/>
      <c r="D36" s="89"/>
    </row>
    <row r="37" spans="1:5" x14ac:dyDescent="0.25">
      <c r="B37" s="101" t="s">
        <v>117</v>
      </c>
      <c r="C37" s="101"/>
      <c r="D37" s="89"/>
    </row>
    <row r="38" spans="1:5" x14ac:dyDescent="0.25">
      <c r="B38" s="101" t="s">
        <v>118</v>
      </c>
      <c r="C38" s="102">
        <v>149844.46</v>
      </c>
      <c r="D38" s="89"/>
    </row>
    <row r="39" spans="1:5" x14ac:dyDescent="0.25">
      <c r="B39" s="103" t="s">
        <v>119</v>
      </c>
      <c r="C39" s="104">
        <v>179679.89</v>
      </c>
      <c r="D39" s="89"/>
    </row>
    <row r="40" spans="1:5" x14ac:dyDescent="0.25">
      <c r="B40" s="101" t="s">
        <v>120</v>
      </c>
      <c r="C40" s="105">
        <f>C39-C38</f>
        <v>29835.430000000022</v>
      </c>
      <c r="D40" s="89"/>
    </row>
    <row r="41" spans="1:5" x14ac:dyDescent="0.25">
      <c r="B41" s="79"/>
      <c r="C41" s="79"/>
      <c r="D41" s="89"/>
    </row>
    <row r="42" spans="1:5" x14ac:dyDescent="0.25">
      <c r="A42" s="1" t="s">
        <v>121</v>
      </c>
      <c r="B42" s="79" t="s">
        <v>122</v>
      </c>
      <c r="C42" s="79"/>
      <c r="D42" s="89"/>
    </row>
    <row r="43" spans="1:5" x14ac:dyDescent="0.25">
      <c r="B43" s="79" t="s">
        <v>123</v>
      </c>
      <c r="C43" s="79"/>
      <c r="D43" s="89"/>
    </row>
    <row r="44" spans="1:5" x14ac:dyDescent="0.25">
      <c r="B44" s="79" t="s">
        <v>124</v>
      </c>
      <c r="C44" s="79"/>
      <c r="D44" s="89"/>
    </row>
    <row r="45" spans="1:5" s="2" customFormat="1" ht="15" x14ac:dyDescent="0.25">
      <c r="B45" s="106"/>
      <c r="C45" s="106"/>
      <c r="D45" s="107"/>
    </row>
    <row r="46" spans="1:5" s="2" customFormat="1" ht="15" x14ac:dyDescent="0.25">
      <c r="B46" s="106" t="s">
        <v>125</v>
      </c>
      <c r="C46" s="106"/>
      <c r="D46" s="107"/>
    </row>
    <row r="47" spans="1:5" x14ac:dyDescent="0.25">
      <c r="B47" s="79"/>
      <c r="C47" s="79"/>
      <c r="D47" s="89"/>
    </row>
    <row r="48" spans="1:5" x14ac:dyDescent="0.25">
      <c r="B48" s="79"/>
      <c r="C48" s="79"/>
      <c r="D48" s="89"/>
    </row>
  </sheetData>
  <mergeCells count="6">
    <mergeCell ref="A1:C1"/>
    <mergeCell ref="A2:C2"/>
    <mergeCell ref="A3:C3"/>
    <mergeCell ref="A4:C4"/>
    <mergeCell ref="A5:C5"/>
    <mergeCell ref="B16:C1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 кв</vt:lpstr>
      <vt:lpstr>3кв</vt:lpstr>
      <vt:lpstr>4кв</vt:lpstr>
      <vt:lpstr>отчет</vt:lpstr>
      <vt:lpstr>'1кв'!Область_печати</vt:lpstr>
      <vt:lpstr>'2 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2025-03-06T10:56:06Z</dcterms:modified>
</cp:coreProperties>
</file>